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_);(&quot;$&quot;#,##0.0)"/>
    <numFmt numFmtId="165" formatCode="#,##0.000_);(#,##0.000)"/>
    <numFmt numFmtId="166" formatCode="#,##0.0_);(#,##0.0)"/>
    <numFmt numFmtId="167" formatCode="#,##0.0%_);(#,##0.0%)"/>
    <numFmt numFmtId="168" formatCode="0.00&quot;x&quot;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14" fontId="8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9" fillId="2" borderId="0" applyAlignment="1" pivotButton="0" quotePrefix="0" xfId="0">
      <alignment horizontal="centerContinuous"/>
    </xf>
    <xf numFmtId="0" fontId="6" fillId="0" borderId="0" pivotButton="0" quotePrefix="0" xfId="0"/>
    <xf numFmtId="164" fontId="3" fillId="0" borderId="0" pivotButton="0" quotePrefix="0" xfId="0"/>
    <xf numFmtId="164" fontId="2" fillId="0" borderId="1" pivotButton="0" quotePrefix="0" xfId="0"/>
    <xf numFmtId="165" fontId="10" fillId="0" borderId="0" pivotButton="0" quotePrefix="0" xfId="0"/>
    <xf numFmtId="7" fontId="3" fillId="0" borderId="0" pivotButton="0" quotePrefix="0" xfId="0"/>
    <xf numFmtId="166" fontId="3" fillId="0" borderId="0" pivotButton="0" quotePrefix="0" xfId="0"/>
    <xf numFmtId="167" fontId="6" fillId="0" borderId="0" pivotButton="0" quotePrefix="0" xfId="0"/>
    <xf numFmtId="0" fontId="9" fillId="3" borderId="0" applyAlignment="1" pivotButton="0" quotePrefix="0" xfId="0">
      <alignment horizontal="centerContinuous"/>
    </xf>
    <xf numFmtId="165" fontId="2" fillId="0" borderId="1" pivotButton="0" quotePrefix="0" xfId="0"/>
    <xf numFmtId="168" fontId="6" fillId="0" borderId="0" pivotButton="0" quotePrefix="0" xfId="0"/>
    <xf numFmtId="164" fontId="6" fillId="0" borderId="0" pivotButton="0" quotePrefix="0" xfId="0"/>
    <xf numFmtId="166" fontId="6" fillId="0" borderId="0" pivotButton="0" quotePrefix="0" xfId="0"/>
    <xf numFmtId="0" fontId="9" fillId="4" borderId="0" applyAlignment="1" pivotButton="0" quotePrefix="0" xfId="0">
      <alignment horizontal="centerContinuous"/>
    </xf>
    <xf numFmtId="164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7" fontId="0" fillId="0" borderId="0" pivotButton="0" quotePrefix="0" xfId="0"/>
    <xf numFmtId="164" fontId="3" fillId="0" borderId="0" pivotButton="0" quotePrefix="0" xfId="0"/>
    <xf numFmtId="164" fontId="6" fillId="0" borderId="0" applyAlignment="1" pivotButton="0" quotePrefix="0" xfId="0">
      <alignment horizontal="right"/>
    </xf>
    <xf numFmtId="166" fontId="3" fillId="0" borderId="0" pivotButton="0" quotePrefix="0" xfId="0"/>
    <xf numFmtId="166" fontId="6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5" fontId="10" fillId="0" borderId="0" pivotButton="0" quotePrefix="0" xfId="0"/>
    <xf numFmtId="164" fontId="3" fillId="0" borderId="0" applyAlignment="1" pivotButton="0" quotePrefix="0" xfId="0">
      <alignment horizontal="right"/>
    </xf>
    <xf numFmtId="7" fontId="6" fillId="0" borderId="0" applyAlignment="1" pivotButton="0" quotePrefix="0" xfId="0">
      <alignment horizontal="right"/>
    </xf>
    <xf numFmtId="167" fontId="6" fillId="0" borderId="0" pivotButton="0" quotePrefix="0" xfId="0"/>
    <xf numFmtId="167" fontId="6" fillId="0" borderId="0" applyAlignment="1" pivotButton="0" quotePrefix="0" xfId="0">
      <alignment horizontal="right"/>
    </xf>
    <xf numFmtId="167" fontId="3" fillId="0" borderId="0" applyAlignment="1" pivotButton="0" quotePrefix="0" xfId="0">
      <alignment horizontal="right"/>
    </xf>
    <xf numFmtId="165" fontId="2" fillId="0" borderId="1" pivotButton="0" quotePrefix="0" xfId="0"/>
    <xf numFmtId="165" fontId="2" fillId="0" borderId="1" applyAlignment="1" pivotButton="0" quotePrefix="0" xfId="0">
      <alignment horizontal="right"/>
    </xf>
    <xf numFmtId="168" fontId="6" fillId="0" borderId="0" pivotButton="0" quotePrefix="0" xfId="0"/>
    <xf numFmtId="168" fontId="6" fillId="0" borderId="0" applyAlignment="1" pivotButton="0" quotePrefix="0" xfId="0">
      <alignment horizontal="right"/>
    </xf>
    <xf numFmtId="164" fontId="6" fillId="0" borderId="0" pivotButton="0" quotePrefix="0" xfId="0"/>
    <xf numFmtId="166" fontId="6" fillId="0" borderId="0" pivotButton="0" quotePrefix="0" xfId="0"/>
    <xf numFmtId="166" fontId="3" fillId="0" borderId="0" applyAlignment="1" pivotButton="0" quotePrefix="0" xfId="0">
      <alignment horizontal="right"/>
    </xf>
    <xf numFmtId="165" fontId="6" fillId="0" borderId="0" applyAlignment="1" pivotButton="0" quotePrefix="0" xfId="0">
      <alignment horizontal="right"/>
    </xf>
    <xf numFmtId="164" fontId="2" fillId="0" borderId="0" pivotButton="0" quotePrefix="0" xfId="0"/>
    <xf numFmtId="165" fontId="10" fillId="0" borderId="0" applyAlignment="1" pivotButton="0" quotePrefix="0" xfId="0">
      <alignment horizontal="right"/>
    </xf>
    <xf numFmtId="167" fontId="0" fillId="0" borderId="0" pivotButton="0" quotePrefix="0" xfId="0"/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V249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4" customWidth="1" min="2" max="2"/>
    <col width="44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3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3" customWidth="1" min="46" max="46"/>
    <col width="11" customWidth="1" min="47" max="47"/>
    <col width="11" customWidth="1" min="48" max="48"/>
  </cols>
  <sheetData>
    <row r="1">
      <c r="B1" s="1" t="inlineStr">
        <is>
          <t>Meta Platforms, Inc.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META  |  FYE: Dec 31  |  Segments (FoA / Reality Labs) from Q4'21; 2021 quarters recast via 2022 10-Q comparatives. Flows on YTD-differencing basis. Q3'25 $15.9B tax-legislation charge; Q1'26 $8.0B partial reversal (net tax benefit)</t>
        </is>
      </c>
    </row>
    <row r="4">
      <c r="G4" s="4" t="n">
        <v>44286</v>
      </c>
      <c r="H4" s="4" t="n">
        <v>44377</v>
      </c>
      <c r="I4" s="4" t="n">
        <v>44469</v>
      </c>
      <c r="J4" s="4" t="n">
        <v>44561</v>
      </c>
      <c r="K4" s="4" t="n">
        <v>44651</v>
      </c>
      <c r="L4" s="4" t="n">
        <v>44742</v>
      </c>
      <c r="M4" s="4" t="n">
        <v>44834</v>
      </c>
      <c r="N4" s="4" t="n">
        <v>44926</v>
      </c>
      <c r="O4" s="4" t="n">
        <v>45016</v>
      </c>
      <c r="P4" s="4" t="n">
        <v>45107</v>
      </c>
      <c r="Q4" s="4" t="n">
        <v>45199</v>
      </c>
      <c r="R4" s="4" t="n">
        <v>45291</v>
      </c>
      <c r="S4" s="4" t="n">
        <v>45382</v>
      </c>
      <c r="T4" s="4" t="n">
        <v>45473</v>
      </c>
      <c r="U4" s="4" t="n">
        <v>45565</v>
      </c>
      <c r="V4" s="4" t="n">
        <v>45657</v>
      </c>
      <c r="W4" s="4" t="n">
        <v>45747</v>
      </c>
      <c r="X4" s="4" t="n">
        <v>45838</v>
      </c>
      <c r="Y4" s="4" t="n">
        <v>45930</v>
      </c>
      <c r="Z4" s="4" t="n">
        <v>46022</v>
      </c>
      <c r="AA4" s="4" t="n">
        <v>46112</v>
      </c>
      <c r="AB4" s="4" t="n">
        <v>46203</v>
      </c>
      <c r="AC4" s="4" t="n">
        <v>46295</v>
      </c>
      <c r="AD4" s="4" t="n">
        <v>46387</v>
      </c>
      <c r="AE4" s="4" t="n">
        <v>46477</v>
      </c>
      <c r="AF4" s="4" t="n">
        <v>46568</v>
      </c>
      <c r="AG4" s="4" t="n">
        <v>46660</v>
      </c>
      <c r="AH4" s="4" t="n">
        <v>46752</v>
      </c>
      <c r="AJ4" s="4" t="n">
        <v>44561</v>
      </c>
      <c r="AK4" s="4" t="n">
        <v>44926</v>
      </c>
      <c r="AL4" s="4" t="n">
        <v>45291</v>
      </c>
      <c r="AM4" s="4" t="n">
        <v>45657</v>
      </c>
      <c r="AN4" s="4" t="n">
        <v>46022</v>
      </c>
      <c r="AO4" s="4" t="n">
        <v>46387</v>
      </c>
      <c r="AP4" s="4" t="n">
        <v>46752</v>
      </c>
      <c r="AQ4" s="4" t="n">
        <v>47118</v>
      </c>
      <c r="AR4" s="4" t="n">
        <v>47483</v>
      </c>
      <c r="AS4" s="4" t="n">
        <v>47848</v>
      </c>
    </row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Q2'26E</t>
        </is>
      </c>
      <c r="AC5" s="5" t="inlineStr">
        <is>
          <t>Q3'26E</t>
        </is>
      </c>
      <c r="AD5" s="5" t="inlineStr">
        <is>
          <t>Q4'26E</t>
        </is>
      </c>
      <c r="AE5" s="5" t="inlineStr">
        <is>
          <t>Q1'27E</t>
        </is>
      </c>
      <c r="AF5" s="5" t="inlineStr">
        <is>
          <t>Q2'27E</t>
        </is>
      </c>
      <c r="AG5" s="5" t="inlineStr">
        <is>
          <t>Q3'27E</t>
        </is>
      </c>
      <c r="AH5" s="5" t="inlineStr">
        <is>
          <t>Q4'27E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  <c r="AO5" s="5" t="inlineStr">
        <is>
          <t>FY26E</t>
        </is>
      </c>
      <c r="AP5" s="5" t="inlineStr">
        <is>
          <t>FY27E</t>
        </is>
      </c>
      <c r="AQ5" s="5" t="inlineStr">
        <is>
          <t>FY28E</t>
        </is>
      </c>
      <c r="AR5" s="5" t="inlineStr">
        <is>
          <t>FY29E</t>
        </is>
      </c>
      <c r="AS5" s="5" t="inlineStr">
        <is>
          <t>FY30E</t>
        </is>
      </c>
      <c r="AU5" s="6" t="inlineStr">
        <is>
          <t>CAGR</t>
        </is>
      </c>
      <c r="AV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J8" s="7" t="n"/>
      <c r="AK8" s="7" t="n"/>
      <c r="AL8" s="7" t="n"/>
      <c r="AM8" s="7" t="n"/>
      <c r="AN8" s="7" t="n"/>
      <c r="AO8" s="7" t="n"/>
      <c r="AP8" s="7" t="n"/>
      <c r="AQ8" s="7" t="n"/>
      <c r="AR8" s="7" t="n"/>
      <c r="AS8" s="7" t="n"/>
    </row>
    <row r="9"/>
    <row r="10">
      <c r="C10" s="8" t="inlineStr">
        <is>
          <t>Advertising Revenue (Family of Apps)</t>
        </is>
      </c>
      <c r="G10" s="25" t="n">
        <v>25439</v>
      </c>
      <c r="H10" s="25" t="n">
        <v>28579</v>
      </c>
      <c r="I10" s="25" t="n">
        <v>28276</v>
      </c>
      <c r="J10" s="25" t="n">
        <v>32640</v>
      </c>
      <c r="K10" s="25" t="n">
        <v>26998</v>
      </c>
      <c r="L10" s="25" t="n">
        <v>28152</v>
      </c>
      <c r="M10" s="25" t="n">
        <v>27237</v>
      </c>
      <c r="N10" s="25" t="n">
        <v>31255</v>
      </c>
      <c r="O10" s="25" t="n">
        <v>28101</v>
      </c>
      <c r="P10" s="25" t="n">
        <v>31498</v>
      </c>
      <c r="Q10" s="25" t="n">
        <v>33643</v>
      </c>
      <c r="R10" s="25" t="n">
        <v>38706</v>
      </c>
      <c r="S10" s="25" t="n">
        <v>35635</v>
      </c>
      <c r="T10" s="25" t="n">
        <v>38330</v>
      </c>
      <c r="U10" s="25" t="n">
        <v>39885</v>
      </c>
      <c r="V10" s="25" t="n">
        <v>46783</v>
      </c>
      <c r="W10" s="25" t="n">
        <v>41392</v>
      </c>
      <c r="X10" s="25" t="n">
        <v>46563</v>
      </c>
      <c r="Y10" s="25" t="n">
        <v>50082</v>
      </c>
      <c r="Z10" s="25" t="n">
        <v>58138</v>
      </c>
      <c r="AA10" s="25" t="n">
        <v>55024</v>
      </c>
      <c r="AB10" s="26">
        <f>AB70</f>
        <v/>
      </c>
      <c r="AC10" s="26">
        <f>AC70</f>
        <v/>
      </c>
      <c r="AD10" s="26">
        <f>AD70</f>
        <v/>
      </c>
      <c r="AE10" s="26">
        <f>AE70</f>
        <v/>
      </c>
      <c r="AF10" s="26">
        <f>AF70</f>
        <v/>
      </c>
      <c r="AG10" s="26">
        <f>AG70</f>
        <v/>
      </c>
      <c r="AH10" s="26">
        <f>AH70</f>
        <v/>
      </c>
      <c r="AJ10" s="25" t="n">
        <v>114934</v>
      </c>
      <c r="AK10" s="25" t="n">
        <v>113642</v>
      </c>
      <c r="AL10" s="25" t="n">
        <v>131948</v>
      </c>
      <c r="AM10" s="25" t="n">
        <v>160633</v>
      </c>
      <c r="AN10" s="25" t="n">
        <v>196175</v>
      </c>
      <c r="AO10" s="26">
        <f>AA10+AB10+AC10+AD10</f>
        <v/>
      </c>
      <c r="AP10" s="26">
        <f>AE10+AF10+AG10+AH10</f>
        <v/>
      </c>
      <c r="AQ10" s="26">
        <f>AQ70</f>
        <v/>
      </c>
      <c r="AR10" s="26">
        <f>AR70</f>
        <v/>
      </c>
      <c r="AS10" s="26">
        <f>AS70</f>
        <v/>
      </c>
    </row>
    <row r="11">
      <c r="C11" s="8" t="inlineStr">
        <is>
          <t>Other Revenue (Family of Apps)</t>
        </is>
      </c>
      <c r="G11" s="27" t="n">
        <v>198</v>
      </c>
      <c r="H11" s="27" t="n">
        <v>193</v>
      </c>
      <c r="I11" s="27" t="n">
        <v>176</v>
      </c>
      <c r="J11" s="27" t="n">
        <v>154</v>
      </c>
      <c r="K11" s="27" t="n">
        <v>215</v>
      </c>
      <c r="L11" s="27" t="n">
        <v>218</v>
      </c>
      <c r="M11" s="27" t="n">
        <v>191</v>
      </c>
      <c r="N11" s="27" t="n">
        <v>184</v>
      </c>
      <c r="O11" s="27" t="n">
        <v>205</v>
      </c>
      <c r="P11" s="27" t="n">
        <v>225</v>
      </c>
      <c r="Q11" s="27" t="n">
        <v>294</v>
      </c>
      <c r="R11" s="27" t="n">
        <v>334</v>
      </c>
      <c r="S11" s="27" t="n">
        <v>380</v>
      </c>
      <c r="T11" s="27" t="n">
        <v>389</v>
      </c>
      <c r="U11" s="27" t="n">
        <v>434</v>
      </c>
      <c r="V11" s="27" t="n">
        <v>519</v>
      </c>
      <c r="W11" s="27" t="n">
        <v>510</v>
      </c>
      <c r="X11" s="27" t="n">
        <v>583</v>
      </c>
      <c r="Y11" s="27" t="n">
        <v>691</v>
      </c>
      <c r="Z11" s="27" t="n">
        <v>800</v>
      </c>
      <c r="AA11" s="27" t="n">
        <v>885</v>
      </c>
      <c r="AB11" s="28">
        <f>AB72</f>
        <v/>
      </c>
      <c r="AC11" s="28">
        <f>AC72</f>
        <v/>
      </c>
      <c r="AD11" s="28">
        <f>AD72</f>
        <v/>
      </c>
      <c r="AE11" s="28">
        <f>AE72</f>
        <v/>
      </c>
      <c r="AF11" s="28">
        <f>AF72</f>
        <v/>
      </c>
      <c r="AG11" s="28">
        <f>AG72</f>
        <v/>
      </c>
      <c r="AH11" s="28">
        <f>AH72</f>
        <v/>
      </c>
      <c r="AJ11" s="27" t="n">
        <v>721</v>
      </c>
      <c r="AK11" s="27" t="n">
        <v>808</v>
      </c>
      <c r="AL11" s="27" t="n">
        <v>1058</v>
      </c>
      <c r="AM11" s="27" t="n">
        <v>1722</v>
      </c>
      <c r="AN11" s="27" t="n">
        <v>2584</v>
      </c>
      <c r="AO11" s="28">
        <f>AA11+AB11+AC11+AD11</f>
        <v/>
      </c>
      <c r="AP11" s="28">
        <f>AE11+AF11+AG11+AH11</f>
        <v/>
      </c>
      <c r="AQ11" s="28">
        <f>AQ72</f>
        <v/>
      </c>
      <c r="AR11" s="28">
        <f>AR72</f>
        <v/>
      </c>
      <c r="AS11" s="28">
        <f>AS72</f>
        <v/>
      </c>
    </row>
    <row r="12">
      <c r="C12" s="8" t="inlineStr">
        <is>
          <t>Reality Labs Revenue</t>
        </is>
      </c>
      <c r="G12" s="27" t="n">
        <v>534</v>
      </c>
      <c r="H12" s="27" t="n">
        <v>305</v>
      </c>
      <c r="I12" s="27" t="n">
        <v>558</v>
      </c>
      <c r="J12" s="27" t="n">
        <v>877</v>
      </c>
      <c r="K12" s="27" t="n">
        <v>695</v>
      </c>
      <c r="L12" s="27" t="n">
        <v>451</v>
      </c>
      <c r="M12" s="27" t="n">
        <v>287</v>
      </c>
      <c r="N12" s="27" t="n">
        <v>726</v>
      </c>
      <c r="O12" s="27" t="n">
        <v>339</v>
      </c>
      <c r="P12" s="27" t="n">
        <v>277</v>
      </c>
      <c r="Q12" s="27" t="n">
        <v>209</v>
      </c>
      <c r="R12" s="27" t="n">
        <v>1071</v>
      </c>
      <c r="S12" s="27" t="n">
        <v>440</v>
      </c>
      <c r="T12" s="27" t="n">
        <v>353</v>
      </c>
      <c r="U12" s="27" t="n">
        <v>270</v>
      </c>
      <c r="V12" s="27" t="n">
        <v>1083</v>
      </c>
      <c r="W12" s="27" t="n">
        <v>412</v>
      </c>
      <c r="X12" s="27" t="n">
        <v>370</v>
      </c>
      <c r="Y12" s="27" t="n">
        <v>470</v>
      </c>
      <c r="Z12" s="27" t="n">
        <v>955</v>
      </c>
      <c r="AA12" s="27" t="n">
        <v>402</v>
      </c>
      <c r="AB12" s="28">
        <f>AB74</f>
        <v/>
      </c>
      <c r="AC12" s="28">
        <f>AC74</f>
        <v/>
      </c>
      <c r="AD12" s="28">
        <f>AD74</f>
        <v/>
      </c>
      <c r="AE12" s="28">
        <f>AE74</f>
        <v/>
      </c>
      <c r="AF12" s="28">
        <f>AF74</f>
        <v/>
      </c>
      <c r="AG12" s="28">
        <f>AG74</f>
        <v/>
      </c>
      <c r="AH12" s="28">
        <f>AH74</f>
        <v/>
      </c>
      <c r="AJ12" s="27" t="n">
        <v>2274</v>
      </c>
      <c r="AK12" s="27" t="n">
        <v>2159</v>
      </c>
      <c r="AL12" s="27" t="n">
        <v>1896</v>
      </c>
      <c r="AM12" s="27" t="n">
        <v>2146</v>
      </c>
      <c r="AN12" s="27" t="n">
        <v>2207</v>
      </c>
      <c r="AO12" s="28">
        <f>AA12+AB12+AC12+AD12</f>
        <v/>
      </c>
      <c r="AP12" s="28">
        <f>AE12+AF12+AG12+AH12</f>
        <v/>
      </c>
      <c r="AQ12" s="28">
        <f>AQ74</f>
        <v/>
      </c>
      <c r="AR12" s="28">
        <f>AR74</f>
        <v/>
      </c>
      <c r="AS12" s="28">
        <f>AS74</f>
        <v/>
      </c>
    </row>
    <row r="13">
      <c r="B13" s="6" t="inlineStr">
        <is>
          <t>Total Revenue</t>
        </is>
      </c>
      <c r="G13" s="29">
        <f>G10+G11+G12</f>
        <v/>
      </c>
      <c r="H13" s="29">
        <f>H10+H11+H12</f>
        <v/>
      </c>
      <c r="I13" s="29">
        <f>I10+I11+I12</f>
        <v/>
      </c>
      <c r="J13" s="29">
        <f>J10+J11+J12</f>
        <v/>
      </c>
      <c r="K13" s="29">
        <f>K10+K11+K12</f>
        <v/>
      </c>
      <c r="L13" s="29">
        <f>L10+L11+L12</f>
        <v/>
      </c>
      <c r="M13" s="29">
        <f>M10+M11+M12</f>
        <v/>
      </c>
      <c r="N13" s="29">
        <f>N10+N11+N12</f>
        <v/>
      </c>
      <c r="O13" s="29">
        <f>O10+O11+O12</f>
        <v/>
      </c>
      <c r="P13" s="29">
        <f>P10+P11+P12</f>
        <v/>
      </c>
      <c r="Q13" s="29">
        <f>Q10+Q11+Q12</f>
        <v/>
      </c>
      <c r="R13" s="29">
        <f>R10+R11+R12</f>
        <v/>
      </c>
      <c r="S13" s="29">
        <f>S10+S11+S12</f>
        <v/>
      </c>
      <c r="T13" s="29">
        <f>T10+T11+T12</f>
        <v/>
      </c>
      <c r="U13" s="29">
        <f>U10+U11+U12</f>
        <v/>
      </c>
      <c r="V13" s="29">
        <f>V10+V11+V12</f>
        <v/>
      </c>
      <c r="W13" s="29">
        <f>W10+W11+W12</f>
        <v/>
      </c>
      <c r="X13" s="29">
        <f>X10+X11+X12</f>
        <v/>
      </c>
      <c r="Y13" s="29">
        <f>Y10+Y11+Y12</f>
        <v/>
      </c>
      <c r="Z13" s="29">
        <f>Z10+Z11+Z12</f>
        <v/>
      </c>
      <c r="AA13" s="29">
        <f>AA10+AA11+AA12</f>
        <v/>
      </c>
      <c r="AB13" s="29">
        <f>AB10+AB11+AB12</f>
        <v/>
      </c>
      <c r="AC13" s="29">
        <f>AC10+AC11+AC12</f>
        <v/>
      </c>
      <c r="AD13" s="29">
        <f>AD10+AD11+AD12</f>
        <v/>
      </c>
      <c r="AE13" s="29">
        <f>AE10+AE11+AE12</f>
        <v/>
      </c>
      <c r="AF13" s="29">
        <f>AF10+AF11+AF12</f>
        <v/>
      </c>
      <c r="AG13" s="29">
        <f>AG10+AG11+AG12</f>
        <v/>
      </c>
      <c r="AH13" s="29">
        <f>AH10+AH11+AH12</f>
        <v/>
      </c>
      <c r="AJ13" s="29">
        <f>AJ10+AJ11+AJ12</f>
        <v/>
      </c>
      <c r="AK13" s="29">
        <f>AK10+AK11+AK12</f>
        <v/>
      </c>
      <c r="AL13" s="29">
        <f>AL10+AL11+AL12</f>
        <v/>
      </c>
      <c r="AM13" s="29">
        <f>AM10+AM11+AM12</f>
        <v/>
      </c>
      <c r="AN13" s="29">
        <f>AN10+AN11+AN12</f>
        <v/>
      </c>
      <c r="AO13" s="30">
        <f>AA13+AB13+AC13+AD13</f>
        <v/>
      </c>
      <c r="AP13" s="30">
        <f>AE13+AF13+AG13+AH13</f>
        <v/>
      </c>
      <c r="AQ13" s="29">
        <f>AQ10+AQ11+AQ12</f>
        <v/>
      </c>
      <c r="AR13" s="29">
        <f>AR10+AR11+AR12</f>
        <v/>
      </c>
      <c r="AS13" s="29">
        <f>AS10+AS11+AS12</f>
        <v/>
      </c>
    </row>
    <row r="14">
      <c r="D14" s="3" t="inlineStr">
        <is>
          <t>Recon: Total Revenue</t>
        </is>
      </c>
      <c r="G14" s="31">
        <f>IF(_reported!G9="","",G13-_reported!G9)</f>
        <v/>
      </c>
      <c r="H14" s="31">
        <f>IF(_reported!H9="","",H13-_reported!H9)</f>
        <v/>
      </c>
      <c r="I14" s="31">
        <f>IF(_reported!I9="","",I13-_reported!I9)</f>
        <v/>
      </c>
      <c r="J14" s="31">
        <f>IF(_reported!J9="","",J13-_reported!J9)</f>
        <v/>
      </c>
      <c r="K14" s="31">
        <f>IF(_reported!K9="","",K13-_reported!K9)</f>
        <v/>
      </c>
      <c r="L14" s="31">
        <f>IF(_reported!L9="","",L13-_reported!L9)</f>
        <v/>
      </c>
      <c r="M14" s="31">
        <f>IF(_reported!M9="","",M13-_reported!M9)</f>
        <v/>
      </c>
      <c r="N14" s="31">
        <f>IF(_reported!N9="","",N13-_reported!N9)</f>
        <v/>
      </c>
      <c r="O14" s="31">
        <f>IF(_reported!O9="","",O13-_reported!O9)</f>
        <v/>
      </c>
      <c r="P14" s="31">
        <f>IF(_reported!P9="","",P13-_reported!P9)</f>
        <v/>
      </c>
      <c r="Q14" s="31">
        <f>IF(_reported!Q9="","",Q13-_reported!Q9)</f>
        <v/>
      </c>
      <c r="R14" s="31">
        <f>IF(_reported!R9="","",R13-_reported!R9)</f>
        <v/>
      </c>
      <c r="S14" s="31">
        <f>IF(_reported!S9="","",S13-_reported!S9)</f>
        <v/>
      </c>
      <c r="T14" s="31">
        <f>IF(_reported!T9="","",T13-_reported!T9)</f>
        <v/>
      </c>
      <c r="U14" s="31">
        <f>IF(_reported!U9="","",U13-_reported!U9)</f>
        <v/>
      </c>
      <c r="V14" s="31">
        <f>IF(_reported!V9="","",V13-_reported!V9)</f>
        <v/>
      </c>
      <c r="W14" s="31">
        <f>IF(_reported!W9="","",W13-_reported!W9)</f>
        <v/>
      </c>
      <c r="X14" s="31">
        <f>IF(_reported!X9="","",X13-_reported!X9)</f>
        <v/>
      </c>
      <c r="Y14" s="31">
        <f>IF(_reported!Y9="","",Y13-_reported!Y9)</f>
        <v/>
      </c>
      <c r="Z14" s="31">
        <f>IF(_reported!Z9="","",Z13-_reported!Z9)</f>
        <v/>
      </c>
      <c r="AA14" s="31">
        <f>IF(_reported!AA9="","",AA13-_reported!AA9)</f>
        <v/>
      </c>
      <c r="AJ14" s="31">
        <f>IF(_reported!AJ9="","",AJ13-_reported!AJ9)</f>
        <v/>
      </c>
      <c r="AK14" s="31">
        <f>IF(_reported!AK9="","",AK13-_reported!AK9)</f>
        <v/>
      </c>
      <c r="AL14" s="31">
        <f>IF(_reported!AL9="","",AL13-_reported!AL9)</f>
        <v/>
      </c>
      <c r="AM14" s="31">
        <f>IF(_reported!AM9="","",AM13-_reported!AM9)</f>
        <v/>
      </c>
      <c r="AN14" s="31">
        <f>IF(_reported!AN9="","",AN13-_reported!AN9)</f>
        <v/>
      </c>
    </row>
    <row r="15"/>
    <row r="16">
      <c r="C16" s="8" t="inlineStr">
        <is>
          <t>Less: Cost of Revenue</t>
        </is>
      </c>
      <c r="G16" s="25" t="n">
        <v>-5131</v>
      </c>
      <c r="H16" s="25" t="n">
        <v>-5399</v>
      </c>
      <c r="I16" s="25" t="n">
        <v>-5771</v>
      </c>
      <c r="J16" s="25" t="n">
        <v>-6348</v>
      </c>
      <c r="K16" s="25" t="n">
        <v>-6005</v>
      </c>
      <c r="L16" s="25" t="n">
        <v>-5192</v>
      </c>
      <c r="M16" s="25" t="n">
        <v>-5716</v>
      </c>
      <c r="N16" s="25" t="n">
        <v>-8336</v>
      </c>
      <c r="O16" s="25" t="n">
        <v>-6108</v>
      </c>
      <c r="P16" s="25" t="n">
        <v>-5946</v>
      </c>
      <c r="Q16" s="25" t="n">
        <v>-6210</v>
      </c>
      <c r="R16" s="25" t="n">
        <v>-7695</v>
      </c>
      <c r="S16" s="25" t="n">
        <v>-6640</v>
      </c>
      <c r="T16" s="25" t="n">
        <v>-7308</v>
      </c>
      <c r="U16" s="25" t="n">
        <v>-7374</v>
      </c>
      <c r="V16" s="25" t="n">
        <v>-8839</v>
      </c>
      <c r="W16" s="25" t="n">
        <v>-7572</v>
      </c>
      <c r="X16" s="25" t="n">
        <v>-8491</v>
      </c>
      <c r="Y16" s="25" t="n">
        <v>-9206</v>
      </c>
      <c r="Z16" s="25" t="n">
        <v>-10906</v>
      </c>
      <c r="AA16" s="25" t="n">
        <v>-10218</v>
      </c>
      <c r="AB16" s="26">
        <f>-AB13*AB53</f>
        <v/>
      </c>
      <c r="AC16" s="26">
        <f>-AC13*AC53</f>
        <v/>
      </c>
      <c r="AD16" s="26">
        <f>-AD13*AD53</f>
        <v/>
      </c>
      <c r="AE16" s="26">
        <f>-AE13*AE53</f>
        <v/>
      </c>
      <c r="AF16" s="26">
        <f>-AF13*AF53</f>
        <v/>
      </c>
      <c r="AG16" s="26">
        <f>-AG13*AG53</f>
        <v/>
      </c>
      <c r="AH16" s="26">
        <f>-AH13*AH53</f>
        <v/>
      </c>
      <c r="AJ16" s="25" t="n">
        <v>-22649</v>
      </c>
      <c r="AK16" s="25" t="n">
        <v>-25249</v>
      </c>
      <c r="AL16" s="25" t="n">
        <v>-25959</v>
      </c>
      <c r="AM16" s="25" t="n">
        <v>-30161</v>
      </c>
      <c r="AN16" s="25" t="n">
        <v>-36175</v>
      </c>
      <c r="AO16" s="26">
        <f>AA16+AB16+AC16+AD16</f>
        <v/>
      </c>
      <c r="AP16" s="26">
        <f>AE16+AF16+AG16+AH16</f>
        <v/>
      </c>
      <c r="AQ16" s="26">
        <f>-AQ13*AQ53</f>
        <v/>
      </c>
      <c r="AR16" s="26">
        <f>-AR13*AR53</f>
        <v/>
      </c>
      <c r="AS16" s="26">
        <f>-AS13*AS53</f>
        <v/>
      </c>
    </row>
    <row r="17">
      <c r="C17" s="8" t="inlineStr">
        <is>
          <t>Less: Research and Development</t>
        </is>
      </c>
      <c r="G17" s="27" t="n">
        <v>-5197</v>
      </c>
      <c r="H17" s="27" t="n">
        <v>-6096</v>
      </c>
      <c r="I17" s="27" t="n">
        <v>-6316</v>
      </c>
      <c r="J17" s="27" t="n">
        <v>-7046</v>
      </c>
      <c r="K17" s="27" t="n">
        <v>-7707</v>
      </c>
      <c r="L17" s="27" t="n">
        <v>-8690</v>
      </c>
      <c r="M17" s="27" t="n">
        <v>-9170</v>
      </c>
      <c r="N17" s="27" t="n">
        <v>-9771</v>
      </c>
      <c r="O17" s="27" t="n">
        <v>-9381</v>
      </c>
      <c r="P17" s="27" t="n">
        <v>-9344</v>
      </c>
      <c r="Q17" s="27" t="n">
        <v>-9241</v>
      </c>
      <c r="R17" s="27" t="n">
        <v>-10517</v>
      </c>
      <c r="S17" s="27" t="n">
        <v>-9978</v>
      </c>
      <c r="T17" s="27" t="n">
        <v>-10537</v>
      </c>
      <c r="U17" s="27" t="n">
        <v>-11178</v>
      </c>
      <c r="V17" s="27" t="n">
        <v>-12180</v>
      </c>
      <c r="W17" s="27" t="n">
        <v>-12150</v>
      </c>
      <c r="X17" s="27" t="n">
        <v>-12942</v>
      </c>
      <c r="Y17" s="27" t="n">
        <v>-15145</v>
      </c>
      <c r="Z17" s="27" t="n">
        <v>-17135</v>
      </c>
      <c r="AA17" s="27" t="n">
        <v>-17699</v>
      </c>
      <c r="AB17" s="28">
        <f>-AB13*AB54</f>
        <v/>
      </c>
      <c r="AC17" s="28">
        <f>-AC13*AC54</f>
        <v/>
      </c>
      <c r="AD17" s="28">
        <f>-AD13*AD54</f>
        <v/>
      </c>
      <c r="AE17" s="28">
        <f>-AE13*AE54</f>
        <v/>
      </c>
      <c r="AF17" s="28">
        <f>-AF13*AF54</f>
        <v/>
      </c>
      <c r="AG17" s="28">
        <f>-AG13*AG54</f>
        <v/>
      </c>
      <c r="AH17" s="28">
        <f>-AH13*AH54</f>
        <v/>
      </c>
      <c r="AJ17" s="27" t="n">
        <v>-24655</v>
      </c>
      <c r="AK17" s="27" t="n">
        <v>-35338</v>
      </c>
      <c r="AL17" s="27" t="n">
        <v>-38483</v>
      </c>
      <c r="AM17" s="27" t="n">
        <v>-43873</v>
      </c>
      <c r="AN17" s="27" t="n">
        <v>-57372</v>
      </c>
      <c r="AO17" s="28">
        <f>AA17+AB17+AC17+AD17</f>
        <v/>
      </c>
      <c r="AP17" s="28">
        <f>AE17+AF17+AG17+AH17</f>
        <v/>
      </c>
      <c r="AQ17" s="28">
        <f>-AQ13*AQ54</f>
        <v/>
      </c>
      <c r="AR17" s="28">
        <f>-AR13*AR54</f>
        <v/>
      </c>
      <c r="AS17" s="28">
        <f>-AS13*AS54</f>
        <v/>
      </c>
    </row>
    <row r="18">
      <c r="C18" s="8" t="inlineStr">
        <is>
          <t>Less: Marketing and Sales</t>
        </is>
      </c>
      <c r="G18" s="27" t="n">
        <v>-2843</v>
      </c>
      <c r="H18" s="27" t="n">
        <v>-3259</v>
      </c>
      <c r="I18" s="27" t="n">
        <v>-3554</v>
      </c>
      <c r="J18" s="27" t="n">
        <v>-4387</v>
      </c>
      <c r="K18" s="27" t="n">
        <v>-3312</v>
      </c>
      <c r="L18" s="27" t="n">
        <v>-3595</v>
      </c>
      <c r="M18" s="27" t="n">
        <v>-3781</v>
      </c>
      <c r="N18" s="27" t="n">
        <v>-4574</v>
      </c>
      <c r="O18" s="27" t="n">
        <v>-3044</v>
      </c>
      <c r="P18" s="27" t="n">
        <v>-3154</v>
      </c>
      <c r="Q18" s="27" t="n">
        <v>-2877</v>
      </c>
      <c r="R18" s="27" t="n">
        <v>-3226</v>
      </c>
      <c r="S18" s="27" t="n">
        <v>-2564</v>
      </c>
      <c r="T18" s="27" t="n">
        <v>-2721</v>
      </c>
      <c r="U18" s="27" t="n">
        <v>-2822</v>
      </c>
      <c r="V18" s="27" t="n">
        <v>-3240</v>
      </c>
      <c r="W18" s="27" t="n">
        <v>-2757</v>
      </c>
      <c r="X18" s="27" t="n">
        <v>-2978</v>
      </c>
      <c r="Y18" s="27" t="n">
        <v>-2846</v>
      </c>
      <c r="Z18" s="27" t="n">
        <v>-3410</v>
      </c>
      <c r="AA18" s="27" t="n">
        <v>-2908</v>
      </c>
      <c r="AB18" s="28">
        <f>-AB13*AB55</f>
        <v/>
      </c>
      <c r="AC18" s="28">
        <f>-AC13*AC55</f>
        <v/>
      </c>
      <c r="AD18" s="28">
        <f>-AD13*AD55</f>
        <v/>
      </c>
      <c r="AE18" s="28">
        <f>-AE13*AE55</f>
        <v/>
      </c>
      <c r="AF18" s="28">
        <f>-AF13*AF55</f>
        <v/>
      </c>
      <c r="AG18" s="28">
        <f>-AG13*AG55</f>
        <v/>
      </c>
      <c r="AH18" s="28">
        <f>-AH13*AH55</f>
        <v/>
      </c>
      <c r="AJ18" s="27" t="n">
        <v>-14043</v>
      </c>
      <c r="AK18" s="27" t="n">
        <v>-15262</v>
      </c>
      <c r="AL18" s="27" t="n">
        <v>-12301</v>
      </c>
      <c r="AM18" s="27" t="n">
        <v>-11347</v>
      </c>
      <c r="AN18" s="27" t="n">
        <v>-11991</v>
      </c>
      <c r="AO18" s="28">
        <f>AA18+AB18+AC18+AD18</f>
        <v/>
      </c>
      <c r="AP18" s="28">
        <f>AE18+AF18+AG18+AH18</f>
        <v/>
      </c>
      <c r="AQ18" s="28">
        <f>-AQ13*AQ55</f>
        <v/>
      </c>
      <c r="AR18" s="28">
        <f>-AR13*AR55</f>
        <v/>
      </c>
      <c r="AS18" s="28">
        <f>-AS13*AS55</f>
        <v/>
      </c>
    </row>
    <row r="19">
      <c r="C19" s="8" t="inlineStr">
        <is>
          <t>Less: General and Administrative</t>
        </is>
      </c>
      <c r="G19" s="27" t="n">
        <v>-1622</v>
      </c>
      <c r="H19" s="27" t="n">
        <v>-1956</v>
      </c>
      <c r="I19" s="27" t="n">
        <v>-2946</v>
      </c>
      <c r="J19" s="27" t="n">
        <v>-3305</v>
      </c>
      <c r="K19" s="27" t="n">
        <v>-2360</v>
      </c>
      <c r="L19" s="27" t="n">
        <v>-2987</v>
      </c>
      <c r="M19" s="27" t="n">
        <v>-3384</v>
      </c>
      <c r="N19" s="27" t="n">
        <v>-3085</v>
      </c>
      <c r="O19" s="27" t="n">
        <v>-2885</v>
      </c>
      <c r="P19" s="27" t="n">
        <v>-4164</v>
      </c>
      <c r="Q19" s="27" t="n">
        <v>-2070</v>
      </c>
      <c r="R19" s="27" t="n">
        <v>-2289</v>
      </c>
      <c r="S19" s="27" t="n">
        <v>-3455</v>
      </c>
      <c r="T19" s="27" t="n">
        <v>-3659</v>
      </c>
      <c r="U19" s="27" t="n">
        <v>-1864</v>
      </c>
      <c r="V19" s="27" t="n">
        <v>-762</v>
      </c>
      <c r="W19" s="27" t="n">
        <v>-2280</v>
      </c>
      <c r="X19" s="27" t="n">
        <v>-2663</v>
      </c>
      <c r="Y19" s="27" t="n">
        <v>-3512</v>
      </c>
      <c r="Z19" s="27" t="n">
        <v>-3697</v>
      </c>
      <c r="AA19" s="27" t="n">
        <v>-2614</v>
      </c>
      <c r="AB19" s="28">
        <f>-AB13*AB56</f>
        <v/>
      </c>
      <c r="AC19" s="28">
        <f>-AC13*AC56</f>
        <v/>
      </c>
      <c r="AD19" s="28">
        <f>-AD13*AD56</f>
        <v/>
      </c>
      <c r="AE19" s="28">
        <f>-AE13*AE56</f>
        <v/>
      </c>
      <c r="AF19" s="28">
        <f>-AF13*AF56</f>
        <v/>
      </c>
      <c r="AG19" s="28">
        <f>-AG13*AG56</f>
        <v/>
      </c>
      <c r="AH19" s="28">
        <f>-AH13*AH56</f>
        <v/>
      </c>
      <c r="AJ19" s="27" t="n">
        <v>-9829</v>
      </c>
      <c r="AK19" s="27" t="n">
        <v>-11816</v>
      </c>
      <c r="AL19" s="27" t="n">
        <v>-11408</v>
      </c>
      <c r="AM19" s="27" t="n">
        <v>-9740</v>
      </c>
      <c r="AN19" s="27" t="n">
        <v>-12152</v>
      </c>
      <c r="AO19" s="28">
        <f>AA19+AB19+AC19+AD19</f>
        <v/>
      </c>
      <c r="AP19" s="28">
        <f>AE19+AF19+AG19+AH19</f>
        <v/>
      </c>
      <c r="AQ19" s="28">
        <f>-AQ13*AQ56</f>
        <v/>
      </c>
      <c r="AR19" s="28">
        <f>-AR13*AR56</f>
        <v/>
      </c>
      <c r="AS19" s="28">
        <f>-AS13*AS56</f>
        <v/>
      </c>
    </row>
    <row r="20">
      <c r="B20" s="6" t="inlineStr">
        <is>
          <t>Total Costs and Expenses</t>
        </is>
      </c>
      <c r="G20" s="29">
        <f>G16+G17+G18+G19</f>
        <v/>
      </c>
      <c r="H20" s="29">
        <f>H16+H17+H18+H19</f>
        <v/>
      </c>
      <c r="I20" s="29">
        <f>I16+I17+I18+I19</f>
        <v/>
      </c>
      <c r="J20" s="29">
        <f>J16+J17+J18+J19</f>
        <v/>
      </c>
      <c r="K20" s="29">
        <f>K16+K17+K18+K19</f>
        <v/>
      </c>
      <c r="L20" s="29">
        <f>L16+L17+L18+L19</f>
        <v/>
      </c>
      <c r="M20" s="29">
        <f>M16+M17+M18+M19</f>
        <v/>
      </c>
      <c r="N20" s="29">
        <f>N16+N17+N18+N19</f>
        <v/>
      </c>
      <c r="O20" s="29">
        <f>O16+O17+O18+O19</f>
        <v/>
      </c>
      <c r="P20" s="29">
        <f>P16+P17+P18+P19</f>
        <v/>
      </c>
      <c r="Q20" s="29">
        <f>Q16+Q17+Q18+Q19</f>
        <v/>
      </c>
      <c r="R20" s="29">
        <f>R16+R17+R18+R19</f>
        <v/>
      </c>
      <c r="S20" s="29">
        <f>S16+S17+S18+S19</f>
        <v/>
      </c>
      <c r="T20" s="29">
        <f>T16+T17+T18+T19</f>
        <v/>
      </c>
      <c r="U20" s="29">
        <f>U16+U17+U18+U19</f>
        <v/>
      </c>
      <c r="V20" s="29">
        <f>V16+V17+V18+V19</f>
        <v/>
      </c>
      <c r="W20" s="29">
        <f>W16+W17+W18+W19</f>
        <v/>
      </c>
      <c r="X20" s="29">
        <f>X16+X17+X18+X19</f>
        <v/>
      </c>
      <c r="Y20" s="29">
        <f>Y16+Y17+Y18+Y19</f>
        <v/>
      </c>
      <c r="Z20" s="29">
        <f>Z16+Z17+Z18+Z19</f>
        <v/>
      </c>
      <c r="AA20" s="29">
        <f>AA16+AA17+AA18+AA19</f>
        <v/>
      </c>
      <c r="AB20" s="29">
        <f>AB16+AB17+AB18+AB19</f>
        <v/>
      </c>
      <c r="AC20" s="29">
        <f>AC16+AC17+AC18+AC19</f>
        <v/>
      </c>
      <c r="AD20" s="29">
        <f>AD16+AD17+AD18+AD19</f>
        <v/>
      </c>
      <c r="AE20" s="29">
        <f>AE16+AE17+AE18+AE19</f>
        <v/>
      </c>
      <c r="AF20" s="29">
        <f>AF16+AF17+AF18+AF19</f>
        <v/>
      </c>
      <c r="AG20" s="29">
        <f>AG16+AG17+AG18+AG19</f>
        <v/>
      </c>
      <c r="AH20" s="29">
        <f>AH16+AH17+AH18+AH19</f>
        <v/>
      </c>
      <c r="AJ20" s="29">
        <f>AJ16+AJ17+AJ18+AJ19</f>
        <v/>
      </c>
      <c r="AK20" s="29">
        <f>AK16+AK17+AK18+AK19</f>
        <v/>
      </c>
      <c r="AL20" s="29">
        <f>AL16+AL17+AL18+AL19</f>
        <v/>
      </c>
      <c r="AM20" s="29">
        <f>AM16+AM17+AM18+AM19</f>
        <v/>
      </c>
      <c r="AN20" s="29">
        <f>AN16+AN17+AN18+AN19</f>
        <v/>
      </c>
      <c r="AO20" s="30">
        <f>AA20+AB20+AC20+AD20</f>
        <v/>
      </c>
      <c r="AP20" s="30">
        <f>AE20+AF20+AG20+AH20</f>
        <v/>
      </c>
      <c r="AQ20" s="29">
        <f>AQ16+AQ17+AQ18+AQ19</f>
        <v/>
      </c>
      <c r="AR20" s="29">
        <f>AR16+AR17+AR18+AR19</f>
        <v/>
      </c>
      <c r="AS20" s="29">
        <f>AS16+AS17+AS18+AS19</f>
        <v/>
      </c>
    </row>
    <row r="21">
      <c r="D21" s="3" t="inlineStr">
        <is>
          <t>Recon: Total Costs and Expenses</t>
        </is>
      </c>
      <c r="G21" s="31">
        <f>IF(_reported!G10="","",G20-_reported!G10)</f>
        <v/>
      </c>
      <c r="H21" s="31">
        <f>IF(_reported!H10="","",H20-_reported!H10)</f>
        <v/>
      </c>
      <c r="I21" s="31">
        <f>IF(_reported!I10="","",I20-_reported!I10)</f>
        <v/>
      </c>
      <c r="J21" s="31">
        <f>IF(_reported!J10="","",J20-_reported!J10)</f>
        <v/>
      </c>
      <c r="K21" s="31">
        <f>IF(_reported!K10="","",K20-_reported!K10)</f>
        <v/>
      </c>
      <c r="L21" s="31">
        <f>IF(_reported!L10="","",L20-_reported!L10)</f>
        <v/>
      </c>
      <c r="M21" s="31">
        <f>IF(_reported!M10="","",M20-_reported!M10)</f>
        <v/>
      </c>
      <c r="N21" s="31">
        <f>IF(_reported!N10="","",N20-_reported!N10)</f>
        <v/>
      </c>
      <c r="O21" s="31">
        <f>IF(_reported!O10="","",O20-_reported!O10)</f>
        <v/>
      </c>
      <c r="P21" s="31">
        <f>IF(_reported!P10="","",P20-_reported!P10)</f>
        <v/>
      </c>
      <c r="Q21" s="31">
        <f>IF(_reported!Q10="","",Q20-_reported!Q10)</f>
        <v/>
      </c>
      <c r="R21" s="31">
        <f>IF(_reported!R10="","",R20-_reported!R10)</f>
        <v/>
      </c>
      <c r="S21" s="31">
        <f>IF(_reported!S10="","",S20-_reported!S10)</f>
        <v/>
      </c>
      <c r="T21" s="31">
        <f>IF(_reported!T10="","",T20-_reported!T10)</f>
        <v/>
      </c>
      <c r="U21" s="31">
        <f>IF(_reported!U10="","",U20-_reported!U10)</f>
        <v/>
      </c>
      <c r="V21" s="31">
        <f>IF(_reported!V10="","",V20-_reported!V10)</f>
        <v/>
      </c>
      <c r="W21" s="31">
        <f>IF(_reported!W10="","",W20-_reported!W10)</f>
        <v/>
      </c>
      <c r="X21" s="31">
        <f>IF(_reported!X10="","",X20-_reported!X10)</f>
        <v/>
      </c>
      <c r="Y21" s="31">
        <f>IF(_reported!Y10="","",Y20-_reported!Y10)</f>
        <v/>
      </c>
      <c r="Z21" s="31">
        <f>IF(_reported!Z10="","",Z20-_reported!Z10)</f>
        <v/>
      </c>
      <c r="AA21" s="31">
        <f>IF(_reported!AA10="","",AA20-_reported!AA10)</f>
        <v/>
      </c>
      <c r="AJ21" s="31">
        <f>IF(_reported!AJ10="","",AJ20-_reported!AJ10)</f>
        <v/>
      </c>
      <c r="AK21" s="31">
        <f>IF(_reported!AK10="","",AK20-_reported!AK10)</f>
        <v/>
      </c>
      <c r="AL21" s="31">
        <f>IF(_reported!AL10="","",AL20-_reported!AL10)</f>
        <v/>
      </c>
      <c r="AM21" s="31">
        <f>IF(_reported!AM10="","",AM20-_reported!AM10)</f>
        <v/>
      </c>
      <c r="AN21" s="31">
        <f>IF(_reported!AN10="","",AN20-_reported!AN10)</f>
        <v/>
      </c>
    </row>
    <row r="22">
      <c r="B22" s="6" t="inlineStr">
        <is>
          <t>Income from Operations</t>
        </is>
      </c>
      <c r="G22" s="29">
        <f>G13+G20</f>
        <v/>
      </c>
      <c r="H22" s="29">
        <f>H13+H20</f>
        <v/>
      </c>
      <c r="I22" s="29">
        <f>I13+I20</f>
        <v/>
      </c>
      <c r="J22" s="29">
        <f>J13+J20</f>
        <v/>
      </c>
      <c r="K22" s="29">
        <f>K13+K20</f>
        <v/>
      </c>
      <c r="L22" s="29">
        <f>L13+L20</f>
        <v/>
      </c>
      <c r="M22" s="29">
        <f>M13+M20</f>
        <v/>
      </c>
      <c r="N22" s="29">
        <f>N13+N20</f>
        <v/>
      </c>
      <c r="O22" s="29">
        <f>O13+O20</f>
        <v/>
      </c>
      <c r="P22" s="29">
        <f>P13+P20</f>
        <v/>
      </c>
      <c r="Q22" s="29">
        <f>Q13+Q20</f>
        <v/>
      </c>
      <c r="R22" s="29">
        <f>R13+R20</f>
        <v/>
      </c>
      <c r="S22" s="29">
        <f>S13+S20</f>
        <v/>
      </c>
      <c r="T22" s="29">
        <f>T13+T20</f>
        <v/>
      </c>
      <c r="U22" s="29">
        <f>U13+U20</f>
        <v/>
      </c>
      <c r="V22" s="29">
        <f>V13+V20</f>
        <v/>
      </c>
      <c r="W22" s="29">
        <f>W13+W20</f>
        <v/>
      </c>
      <c r="X22" s="29">
        <f>X13+X20</f>
        <v/>
      </c>
      <c r="Y22" s="29">
        <f>Y13+Y20</f>
        <v/>
      </c>
      <c r="Z22" s="29">
        <f>Z13+Z20</f>
        <v/>
      </c>
      <c r="AA22" s="29">
        <f>AA13+AA20</f>
        <v/>
      </c>
      <c r="AB22" s="29">
        <f>AB13+AB20</f>
        <v/>
      </c>
      <c r="AC22" s="29">
        <f>AC13+AC20</f>
        <v/>
      </c>
      <c r="AD22" s="29">
        <f>AD13+AD20</f>
        <v/>
      </c>
      <c r="AE22" s="29">
        <f>AE13+AE20</f>
        <v/>
      </c>
      <c r="AF22" s="29">
        <f>AF13+AF20</f>
        <v/>
      </c>
      <c r="AG22" s="29">
        <f>AG13+AG20</f>
        <v/>
      </c>
      <c r="AH22" s="29">
        <f>AH13+AH20</f>
        <v/>
      </c>
      <c r="AJ22" s="29">
        <f>AJ13+AJ20</f>
        <v/>
      </c>
      <c r="AK22" s="29">
        <f>AK13+AK20</f>
        <v/>
      </c>
      <c r="AL22" s="29">
        <f>AL13+AL20</f>
        <v/>
      </c>
      <c r="AM22" s="29">
        <f>AM13+AM20</f>
        <v/>
      </c>
      <c r="AN22" s="29">
        <f>AN13+AN20</f>
        <v/>
      </c>
      <c r="AO22" s="30">
        <f>AA22+AB22+AC22+AD22</f>
        <v/>
      </c>
      <c r="AP22" s="30">
        <f>AE22+AF22+AG22+AH22</f>
        <v/>
      </c>
      <c r="AQ22" s="29">
        <f>AQ13+AQ20</f>
        <v/>
      </c>
      <c r="AR22" s="29">
        <f>AR13+AR20</f>
        <v/>
      </c>
      <c r="AS22" s="29">
        <f>AS13+AS20</f>
        <v/>
      </c>
    </row>
    <row r="23">
      <c r="D23" s="3" t="inlineStr">
        <is>
          <t>Recon: Income from Operations</t>
        </is>
      </c>
      <c r="G23" s="31">
        <f>IF(_reported!G11="","",G22-_reported!G11)</f>
        <v/>
      </c>
      <c r="H23" s="31">
        <f>IF(_reported!H11="","",H22-_reported!H11)</f>
        <v/>
      </c>
      <c r="I23" s="31">
        <f>IF(_reported!I11="","",I22-_reported!I11)</f>
        <v/>
      </c>
      <c r="J23" s="31">
        <f>IF(_reported!J11="","",J22-_reported!J11)</f>
        <v/>
      </c>
      <c r="K23" s="31">
        <f>IF(_reported!K11="","",K22-_reported!K11)</f>
        <v/>
      </c>
      <c r="L23" s="31">
        <f>IF(_reported!L11="","",L22-_reported!L11)</f>
        <v/>
      </c>
      <c r="M23" s="31">
        <f>IF(_reported!M11="","",M22-_reported!M11)</f>
        <v/>
      </c>
      <c r="N23" s="31">
        <f>IF(_reported!N11="","",N22-_reported!N11)</f>
        <v/>
      </c>
      <c r="O23" s="31">
        <f>IF(_reported!O11="","",O22-_reported!O11)</f>
        <v/>
      </c>
      <c r="P23" s="31">
        <f>IF(_reported!P11="","",P22-_reported!P11)</f>
        <v/>
      </c>
      <c r="Q23" s="31">
        <f>IF(_reported!Q11="","",Q22-_reported!Q11)</f>
        <v/>
      </c>
      <c r="R23" s="31">
        <f>IF(_reported!R11="","",R22-_reported!R11)</f>
        <v/>
      </c>
      <c r="S23" s="31">
        <f>IF(_reported!S11="","",S22-_reported!S11)</f>
        <v/>
      </c>
      <c r="T23" s="31">
        <f>IF(_reported!T11="","",T22-_reported!T11)</f>
        <v/>
      </c>
      <c r="U23" s="31">
        <f>IF(_reported!U11="","",U22-_reported!U11)</f>
        <v/>
      </c>
      <c r="V23" s="31">
        <f>IF(_reported!V11="","",V22-_reported!V11)</f>
        <v/>
      </c>
      <c r="W23" s="31">
        <f>IF(_reported!W11="","",W22-_reported!W11)</f>
        <v/>
      </c>
      <c r="X23" s="31">
        <f>IF(_reported!X11="","",X22-_reported!X11)</f>
        <v/>
      </c>
      <c r="Y23" s="31">
        <f>IF(_reported!Y11="","",Y22-_reported!Y11)</f>
        <v/>
      </c>
      <c r="Z23" s="31">
        <f>IF(_reported!Z11="","",Z22-_reported!Z11)</f>
        <v/>
      </c>
      <c r="AA23" s="31">
        <f>IF(_reported!AA11="","",AA22-_reported!AA11)</f>
        <v/>
      </c>
      <c r="AJ23" s="31">
        <f>IF(_reported!AJ11="","",AJ22-_reported!AJ11)</f>
        <v/>
      </c>
      <c r="AK23" s="31">
        <f>IF(_reported!AK11="","",AK22-_reported!AK11)</f>
        <v/>
      </c>
      <c r="AL23" s="31">
        <f>IF(_reported!AL11="","",AL22-_reported!AL11)</f>
        <v/>
      </c>
      <c r="AM23" s="31">
        <f>IF(_reported!AM11="","",AM22-_reported!AM11)</f>
        <v/>
      </c>
      <c r="AN23" s="31">
        <f>IF(_reported!AN11="","",AN22-_reported!AN11)</f>
        <v/>
      </c>
    </row>
    <row r="24"/>
    <row r="25">
      <c r="C25" s="8" t="inlineStr">
        <is>
          <t>Interest and Other Income (Expense), Net</t>
        </is>
      </c>
      <c r="G25" s="25" t="n">
        <v>125</v>
      </c>
      <c r="H25" s="25" t="n">
        <v>146</v>
      </c>
      <c r="I25" s="25" t="n">
        <v>142</v>
      </c>
      <c r="J25" s="25" t="n">
        <v>118</v>
      </c>
      <c r="K25" s="25" t="n">
        <v>384</v>
      </c>
      <c r="L25" s="25" t="n">
        <v>-171</v>
      </c>
      <c r="M25" s="25" t="n">
        <v>-88</v>
      </c>
      <c r="N25" s="25" t="n">
        <v>-250</v>
      </c>
      <c r="O25" s="25" t="n">
        <v>80</v>
      </c>
      <c r="P25" s="25" t="n">
        <v>-99</v>
      </c>
      <c r="Q25" s="25" t="n">
        <v>273</v>
      </c>
      <c r="R25" s="25" t="n">
        <v>423</v>
      </c>
      <c r="S25" s="25" t="n">
        <v>365</v>
      </c>
      <c r="T25" s="25" t="n">
        <v>259</v>
      </c>
      <c r="U25" s="25" t="n">
        <v>471</v>
      </c>
      <c r="V25" s="25" t="n">
        <v>188</v>
      </c>
      <c r="W25" s="25" t="n">
        <v>827</v>
      </c>
      <c r="X25" s="25" t="n">
        <v>92</v>
      </c>
      <c r="Y25" s="25" t="n">
        <v>1128</v>
      </c>
      <c r="Z25" s="25" t="n">
        <v>609</v>
      </c>
      <c r="AA25" s="25" t="n">
        <v>-1120</v>
      </c>
      <c r="AB25" s="32" t="n">
        <v>150</v>
      </c>
      <c r="AC25" s="32" t="n">
        <v>150</v>
      </c>
      <c r="AD25" s="32" t="n">
        <v>150</v>
      </c>
      <c r="AE25" s="32" t="n">
        <v>200</v>
      </c>
      <c r="AF25" s="32" t="n">
        <v>200</v>
      </c>
      <c r="AG25" s="32" t="n">
        <v>200</v>
      </c>
      <c r="AH25" s="32" t="n">
        <v>200</v>
      </c>
      <c r="AJ25" s="25" t="n">
        <v>531</v>
      </c>
      <c r="AK25" s="25" t="n">
        <v>-125</v>
      </c>
      <c r="AL25" s="25" t="n">
        <v>677</v>
      </c>
      <c r="AM25" s="25" t="n">
        <v>1283</v>
      </c>
      <c r="AN25" s="25" t="n">
        <v>2656</v>
      </c>
      <c r="AO25" s="26">
        <f>AA25+AB25+AC25+AD25</f>
        <v/>
      </c>
      <c r="AP25" s="26">
        <f>AE25+AF25+AG25+AH25</f>
        <v/>
      </c>
      <c r="AQ25" s="32" t="n">
        <v>800</v>
      </c>
      <c r="AR25" s="32" t="n">
        <v>900</v>
      </c>
      <c r="AS25" s="32" t="n">
        <v>1000</v>
      </c>
    </row>
    <row r="26">
      <c r="B26" s="6" t="inlineStr">
        <is>
          <t>Income Before Provision for Income Taxes</t>
        </is>
      </c>
      <c r="G26" s="29">
        <f>G22+G25</f>
        <v/>
      </c>
      <c r="H26" s="29">
        <f>H22+H25</f>
        <v/>
      </c>
      <c r="I26" s="29">
        <f>I22+I25</f>
        <v/>
      </c>
      <c r="J26" s="29">
        <f>J22+J25</f>
        <v/>
      </c>
      <c r="K26" s="29">
        <f>K22+K25</f>
        <v/>
      </c>
      <c r="L26" s="29">
        <f>L22+L25</f>
        <v/>
      </c>
      <c r="M26" s="29">
        <f>M22+M25</f>
        <v/>
      </c>
      <c r="N26" s="29">
        <f>N22+N25</f>
        <v/>
      </c>
      <c r="O26" s="29">
        <f>O22+O25</f>
        <v/>
      </c>
      <c r="P26" s="29">
        <f>P22+P25</f>
        <v/>
      </c>
      <c r="Q26" s="29">
        <f>Q22+Q25</f>
        <v/>
      </c>
      <c r="R26" s="29">
        <f>R22+R25</f>
        <v/>
      </c>
      <c r="S26" s="29">
        <f>S22+S25</f>
        <v/>
      </c>
      <c r="T26" s="29">
        <f>T22+T25</f>
        <v/>
      </c>
      <c r="U26" s="29">
        <f>U22+U25</f>
        <v/>
      </c>
      <c r="V26" s="29">
        <f>V22+V25</f>
        <v/>
      </c>
      <c r="W26" s="29">
        <f>W22+W25</f>
        <v/>
      </c>
      <c r="X26" s="29">
        <f>X22+X25</f>
        <v/>
      </c>
      <c r="Y26" s="29">
        <f>Y22+Y25</f>
        <v/>
      </c>
      <c r="Z26" s="29">
        <f>Z22+Z25</f>
        <v/>
      </c>
      <c r="AA26" s="29">
        <f>AA22+AA25</f>
        <v/>
      </c>
      <c r="AB26" s="29">
        <f>AB22+AB25</f>
        <v/>
      </c>
      <c r="AC26" s="29">
        <f>AC22+AC25</f>
        <v/>
      </c>
      <c r="AD26" s="29">
        <f>AD22+AD25</f>
        <v/>
      </c>
      <c r="AE26" s="29">
        <f>AE22+AE25</f>
        <v/>
      </c>
      <c r="AF26" s="29">
        <f>AF22+AF25</f>
        <v/>
      </c>
      <c r="AG26" s="29">
        <f>AG22+AG25</f>
        <v/>
      </c>
      <c r="AH26" s="29">
        <f>AH22+AH25</f>
        <v/>
      </c>
      <c r="AJ26" s="29">
        <f>AJ22+AJ25</f>
        <v/>
      </c>
      <c r="AK26" s="29">
        <f>AK22+AK25</f>
        <v/>
      </c>
      <c r="AL26" s="29">
        <f>AL22+AL25</f>
        <v/>
      </c>
      <c r="AM26" s="29">
        <f>AM22+AM25</f>
        <v/>
      </c>
      <c r="AN26" s="29">
        <f>AN22+AN25</f>
        <v/>
      </c>
      <c r="AO26" s="30">
        <f>AA26+AB26+AC26+AD26</f>
        <v/>
      </c>
      <c r="AP26" s="30">
        <f>AE26+AF26+AG26+AH26</f>
        <v/>
      </c>
      <c r="AQ26" s="29">
        <f>AQ22+AQ25</f>
        <v/>
      </c>
      <c r="AR26" s="29">
        <f>AR22+AR25</f>
        <v/>
      </c>
      <c r="AS26" s="29">
        <f>AS22+AS25</f>
        <v/>
      </c>
    </row>
    <row r="27">
      <c r="D27" s="3" t="inlineStr">
        <is>
          <t>Recon: Pretax Income</t>
        </is>
      </c>
      <c r="G27" s="31">
        <f>IF(_reported!G12="","",G26-_reported!G12)</f>
        <v/>
      </c>
      <c r="H27" s="31">
        <f>IF(_reported!H12="","",H26-_reported!H12)</f>
        <v/>
      </c>
      <c r="I27" s="31">
        <f>IF(_reported!I12="","",I26-_reported!I12)</f>
        <v/>
      </c>
      <c r="J27" s="31">
        <f>IF(_reported!J12="","",J26-_reported!J12)</f>
        <v/>
      </c>
      <c r="K27" s="31">
        <f>IF(_reported!K12="","",K26-_reported!K12)</f>
        <v/>
      </c>
      <c r="L27" s="31">
        <f>IF(_reported!L12="","",L26-_reported!L12)</f>
        <v/>
      </c>
      <c r="M27" s="31">
        <f>IF(_reported!M12="","",M26-_reported!M12)</f>
        <v/>
      </c>
      <c r="N27" s="31">
        <f>IF(_reported!N12="","",N26-_reported!N12)</f>
        <v/>
      </c>
      <c r="O27" s="31">
        <f>IF(_reported!O12="","",O26-_reported!O12)</f>
        <v/>
      </c>
      <c r="P27" s="31">
        <f>IF(_reported!P12="","",P26-_reported!P12)</f>
        <v/>
      </c>
      <c r="Q27" s="31">
        <f>IF(_reported!Q12="","",Q26-_reported!Q12)</f>
        <v/>
      </c>
      <c r="R27" s="31">
        <f>IF(_reported!R12="","",R26-_reported!R12)</f>
        <v/>
      </c>
      <c r="S27" s="31">
        <f>IF(_reported!S12="","",S26-_reported!S12)</f>
        <v/>
      </c>
      <c r="T27" s="31">
        <f>IF(_reported!T12="","",T26-_reported!T12)</f>
        <v/>
      </c>
      <c r="U27" s="31">
        <f>IF(_reported!U12="","",U26-_reported!U12)</f>
        <v/>
      </c>
      <c r="V27" s="31">
        <f>IF(_reported!V12="","",V26-_reported!V12)</f>
        <v/>
      </c>
      <c r="W27" s="31">
        <f>IF(_reported!W12="","",W26-_reported!W12)</f>
        <v/>
      </c>
      <c r="X27" s="31">
        <f>IF(_reported!X12="","",X26-_reported!X12)</f>
        <v/>
      </c>
      <c r="Y27" s="31">
        <f>IF(_reported!Y12="","",Y26-_reported!Y12)</f>
        <v/>
      </c>
      <c r="Z27" s="31">
        <f>IF(_reported!Z12="","",Z26-_reported!Z12)</f>
        <v/>
      </c>
      <c r="AA27" s="31">
        <f>IF(_reported!AA12="","",AA26-_reported!AA12)</f>
        <v/>
      </c>
      <c r="AJ27" s="31">
        <f>IF(_reported!AJ12="","",AJ26-_reported!AJ12)</f>
        <v/>
      </c>
      <c r="AK27" s="31">
        <f>IF(_reported!AK12="","",AK26-_reported!AK12)</f>
        <v/>
      </c>
      <c r="AL27" s="31">
        <f>IF(_reported!AL12="","",AL26-_reported!AL12)</f>
        <v/>
      </c>
      <c r="AM27" s="31">
        <f>IF(_reported!AM12="","",AM26-_reported!AM12)</f>
        <v/>
      </c>
      <c r="AN27" s="31">
        <f>IF(_reported!AN12="","",AN26-_reported!AN12)</f>
        <v/>
      </c>
    </row>
    <row r="28"/>
    <row r="29">
      <c r="C29" s="8" t="inlineStr">
        <is>
          <t>Less: Provision for (Benefit from) Income Taxes</t>
        </is>
      </c>
      <c r="G29" s="25" t="n">
        <v>-2006</v>
      </c>
      <c r="H29" s="25" t="n">
        <v>-2118</v>
      </c>
      <c r="I29" s="25" t="n">
        <v>-1372</v>
      </c>
      <c r="J29" s="25" t="n">
        <v>-2418</v>
      </c>
      <c r="K29" s="25" t="n">
        <v>-1443</v>
      </c>
      <c r="L29" s="25" t="n">
        <v>-1499</v>
      </c>
      <c r="M29" s="25" t="n">
        <v>-1181</v>
      </c>
      <c r="N29" s="25" t="n">
        <v>-1496</v>
      </c>
      <c r="O29" s="25" t="n">
        <v>-1598</v>
      </c>
      <c r="P29" s="25" t="n">
        <v>-1504</v>
      </c>
      <c r="Q29" s="25" t="n">
        <v>-2438</v>
      </c>
      <c r="R29" s="25" t="n">
        <v>-2790</v>
      </c>
      <c r="S29" s="25" t="n">
        <v>-1814</v>
      </c>
      <c r="T29" s="25" t="n">
        <v>-1641</v>
      </c>
      <c r="U29" s="25" t="n">
        <v>-2134</v>
      </c>
      <c r="V29" s="25" t="n">
        <v>-2714</v>
      </c>
      <c r="W29" s="25" t="n">
        <v>-1738</v>
      </c>
      <c r="X29" s="25" t="n">
        <v>-2197</v>
      </c>
      <c r="Y29" s="25" t="n">
        <v>-18953</v>
      </c>
      <c r="Z29" s="25" t="n">
        <v>-2586</v>
      </c>
      <c r="AA29" s="25" t="n">
        <v>5021</v>
      </c>
      <c r="AB29" s="26">
        <f>-AB26*AB61</f>
        <v/>
      </c>
      <c r="AC29" s="26">
        <f>-AC26*AC61</f>
        <v/>
      </c>
      <c r="AD29" s="26">
        <f>-AD26*AD61</f>
        <v/>
      </c>
      <c r="AE29" s="26">
        <f>-AE26*AE61</f>
        <v/>
      </c>
      <c r="AF29" s="26">
        <f>-AF26*AF61</f>
        <v/>
      </c>
      <c r="AG29" s="26">
        <f>-AG26*AG61</f>
        <v/>
      </c>
      <c r="AH29" s="26">
        <f>-AH26*AH61</f>
        <v/>
      </c>
      <c r="AJ29" s="25" t="n">
        <v>-7914</v>
      </c>
      <c r="AK29" s="25" t="n">
        <v>-5619</v>
      </c>
      <c r="AL29" s="25" t="n">
        <v>-8330</v>
      </c>
      <c r="AM29" s="25" t="n">
        <v>-8303</v>
      </c>
      <c r="AN29" s="25" t="n">
        <v>-25474</v>
      </c>
      <c r="AO29" s="26">
        <f>AA29+AB29+AC29+AD29</f>
        <v/>
      </c>
      <c r="AP29" s="26">
        <f>AE29+AF29+AG29+AH29</f>
        <v/>
      </c>
      <c r="AQ29" s="26">
        <f>-AQ26*AQ61</f>
        <v/>
      </c>
      <c r="AR29" s="26">
        <f>-AR26*AR61</f>
        <v/>
      </c>
      <c r="AS29" s="26">
        <f>-AS26*AS61</f>
        <v/>
      </c>
    </row>
    <row r="30">
      <c r="B30" s="6" t="inlineStr">
        <is>
          <t>Net Income</t>
        </is>
      </c>
      <c r="G30" s="29">
        <f>G26+G29</f>
        <v/>
      </c>
      <c r="H30" s="29">
        <f>H26+H29</f>
        <v/>
      </c>
      <c r="I30" s="29">
        <f>I26+I29</f>
        <v/>
      </c>
      <c r="J30" s="29">
        <f>J26+J29</f>
        <v/>
      </c>
      <c r="K30" s="29">
        <f>K26+K29</f>
        <v/>
      </c>
      <c r="L30" s="29">
        <f>L26+L29</f>
        <v/>
      </c>
      <c r="M30" s="29">
        <f>M26+M29</f>
        <v/>
      </c>
      <c r="N30" s="29">
        <f>N26+N29</f>
        <v/>
      </c>
      <c r="O30" s="29">
        <f>O26+O29</f>
        <v/>
      </c>
      <c r="P30" s="29">
        <f>P26+P29</f>
        <v/>
      </c>
      <c r="Q30" s="29">
        <f>Q26+Q29</f>
        <v/>
      </c>
      <c r="R30" s="29">
        <f>R26+R29</f>
        <v/>
      </c>
      <c r="S30" s="29">
        <f>S26+S29</f>
        <v/>
      </c>
      <c r="T30" s="29">
        <f>T26+T29</f>
        <v/>
      </c>
      <c r="U30" s="29">
        <f>U26+U29</f>
        <v/>
      </c>
      <c r="V30" s="29">
        <f>V26+V29</f>
        <v/>
      </c>
      <c r="W30" s="29">
        <f>W26+W29</f>
        <v/>
      </c>
      <c r="X30" s="29">
        <f>X26+X29</f>
        <v/>
      </c>
      <c r="Y30" s="29">
        <f>Y26+Y29</f>
        <v/>
      </c>
      <c r="Z30" s="29">
        <f>Z26+Z29</f>
        <v/>
      </c>
      <c r="AA30" s="29">
        <f>AA26+AA29</f>
        <v/>
      </c>
      <c r="AB30" s="29">
        <f>AB26+AB29</f>
        <v/>
      </c>
      <c r="AC30" s="29">
        <f>AC26+AC29</f>
        <v/>
      </c>
      <c r="AD30" s="29">
        <f>AD26+AD29</f>
        <v/>
      </c>
      <c r="AE30" s="29">
        <f>AE26+AE29</f>
        <v/>
      </c>
      <c r="AF30" s="29">
        <f>AF26+AF29</f>
        <v/>
      </c>
      <c r="AG30" s="29">
        <f>AG26+AG29</f>
        <v/>
      </c>
      <c r="AH30" s="29">
        <f>AH26+AH29</f>
        <v/>
      </c>
      <c r="AJ30" s="29">
        <f>AJ26+AJ29</f>
        <v/>
      </c>
      <c r="AK30" s="29">
        <f>AK26+AK29</f>
        <v/>
      </c>
      <c r="AL30" s="29">
        <f>AL26+AL29</f>
        <v/>
      </c>
      <c r="AM30" s="29">
        <f>AM26+AM29</f>
        <v/>
      </c>
      <c r="AN30" s="29">
        <f>AN26+AN29</f>
        <v/>
      </c>
      <c r="AO30" s="30">
        <f>AA30+AB30+AC30+AD30</f>
        <v/>
      </c>
      <c r="AP30" s="30">
        <f>AE30+AF30+AG30+AH30</f>
        <v/>
      </c>
      <c r="AQ30" s="29">
        <f>AQ26+AQ29</f>
        <v/>
      </c>
      <c r="AR30" s="29">
        <f>AR26+AR29</f>
        <v/>
      </c>
      <c r="AS30" s="29">
        <f>AS26+AS29</f>
        <v/>
      </c>
    </row>
    <row r="31">
      <c r="D31" s="3" t="inlineStr">
        <is>
          <t>Recon: Net Income</t>
        </is>
      </c>
      <c r="G31" s="31">
        <f>IF(_reported!G13="","",G30-_reported!G13)</f>
        <v/>
      </c>
      <c r="H31" s="31">
        <f>IF(_reported!H13="","",H30-_reported!H13)</f>
        <v/>
      </c>
      <c r="I31" s="31">
        <f>IF(_reported!I13="","",I30-_reported!I13)</f>
        <v/>
      </c>
      <c r="J31" s="31">
        <f>IF(_reported!J13="","",J30-_reported!J13)</f>
        <v/>
      </c>
      <c r="K31" s="31">
        <f>IF(_reported!K13="","",K30-_reported!K13)</f>
        <v/>
      </c>
      <c r="L31" s="31">
        <f>IF(_reported!L13="","",L30-_reported!L13)</f>
        <v/>
      </c>
      <c r="M31" s="31">
        <f>IF(_reported!M13="","",M30-_reported!M13)</f>
        <v/>
      </c>
      <c r="N31" s="31">
        <f>IF(_reported!N13="","",N30-_reported!N13)</f>
        <v/>
      </c>
      <c r="O31" s="31">
        <f>IF(_reported!O13="","",O30-_reported!O13)</f>
        <v/>
      </c>
      <c r="P31" s="31">
        <f>IF(_reported!P13="","",P30-_reported!P13)</f>
        <v/>
      </c>
      <c r="Q31" s="31">
        <f>IF(_reported!Q13="","",Q30-_reported!Q13)</f>
        <v/>
      </c>
      <c r="R31" s="31">
        <f>IF(_reported!R13="","",R30-_reported!R13)</f>
        <v/>
      </c>
      <c r="S31" s="31">
        <f>IF(_reported!S13="","",S30-_reported!S13)</f>
        <v/>
      </c>
      <c r="T31" s="31">
        <f>IF(_reported!T13="","",T30-_reported!T13)</f>
        <v/>
      </c>
      <c r="U31" s="31">
        <f>IF(_reported!U13="","",U30-_reported!U13)</f>
        <v/>
      </c>
      <c r="V31" s="31">
        <f>IF(_reported!V13="","",V30-_reported!V13)</f>
        <v/>
      </c>
      <c r="W31" s="31">
        <f>IF(_reported!W13="","",W30-_reported!W13)</f>
        <v/>
      </c>
      <c r="X31" s="31">
        <f>IF(_reported!X13="","",X30-_reported!X13)</f>
        <v/>
      </c>
      <c r="Y31" s="31">
        <f>IF(_reported!Y13="","",Y30-_reported!Y13)</f>
        <v/>
      </c>
      <c r="Z31" s="31">
        <f>IF(_reported!Z13="","",Z30-_reported!Z13)</f>
        <v/>
      </c>
      <c r="AA31" s="31">
        <f>IF(_reported!AA13="","",AA30-_reported!AA13)</f>
        <v/>
      </c>
      <c r="AJ31" s="31">
        <f>IF(_reported!AJ13="","",AJ30-_reported!AJ13)</f>
        <v/>
      </c>
      <c r="AK31" s="31">
        <f>IF(_reported!AK13="","",AK30-_reported!AK13)</f>
        <v/>
      </c>
      <c r="AL31" s="31">
        <f>IF(_reported!AL13="","",AL30-_reported!AL13)</f>
        <v/>
      </c>
      <c r="AM31" s="31">
        <f>IF(_reported!AM13="","",AM30-_reported!AM13)</f>
        <v/>
      </c>
      <c r="AN31" s="31">
        <f>IF(_reported!AN13="","",AN30-_reported!AN13)</f>
        <v/>
      </c>
    </row>
    <row r="32"/>
    <row r="33">
      <c r="C33" s="8" t="inlineStr">
        <is>
          <t>EPS — Basic (as filed; Q4s from year-end 8-K)</t>
        </is>
      </c>
      <c r="G33" s="12" t="n">
        <v>3.34</v>
      </c>
      <c r="H33" s="12" t="n">
        <v>3.67</v>
      </c>
      <c r="I33" s="12" t="n">
        <v>3.27</v>
      </c>
      <c r="J33" s="12" t="n">
        <v>3.72</v>
      </c>
      <c r="K33" s="12" t="n">
        <v>2.74</v>
      </c>
      <c r="L33" s="12" t="n">
        <v>2.47</v>
      </c>
      <c r="M33" s="12" t="n">
        <v>1.64</v>
      </c>
      <c r="N33" s="12" t="n">
        <v>1.76</v>
      </c>
      <c r="O33" s="12" t="n">
        <v>2.21</v>
      </c>
      <c r="P33" s="12" t="n">
        <v>3.03</v>
      </c>
      <c r="Q33" s="12" t="n">
        <v>4.5</v>
      </c>
      <c r="R33" s="12" t="n">
        <v>5.46</v>
      </c>
      <c r="S33" s="12" t="n">
        <v>4.86</v>
      </c>
      <c r="T33" s="12" t="n">
        <v>5.31</v>
      </c>
      <c r="U33" s="12" t="n">
        <v>6.2</v>
      </c>
      <c r="V33" s="12" t="n">
        <v>8.24</v>
      </c>
      <c r="W33" s="12" t="n">
        <v>6.59</v>
      </c>
      <c r="X33" s="12" t="n">
        <v>7.28</v>
      </c>
      <c r="Y33" s="12" t="n">
        <v>1.08</v>
      </c>
      <c r="Z33" s="12" t="n">
        <v>9.02</v>
      </c>
      <c r="AA33" s="12" t="n">
        <v>10.57</v>
      </c>
      <c r="AB33" s="33">
        <f>IFERROR(AB30/AB35,"")</f>
        <v/>
      </c>
      <c r="AC33" s="33">
        <f>IFERROR(AC30/AC35,"")</f>
        <v/>
      </c>
      <c r="AD33" s="33">
        <f>IFERROR(AD30/AD35,"")</f>
        <v/>
      </c>
      <c r="AE33" s="33">
        <f>IFERROR(AE30/AE35,"")</f>
        <v/>
      </c>
      <c r="AF33" s="33">
        <f>IFERROR(AF30/AF35,"")</f>
        <v/>
      </c>
      <c r="AG33" s="33">
        <f>IFERROR(AG30/AG35,"")</f>
        <v/>
      </c>
      <c r="AH33" s="33">
        <f>IFERROR(AH30/AH35,"")</f>
        <v/>
      </c>
      <c r="AJ33" s="12" t="n">
        <v>13.99</v>
      </c>
      <c r="AK33" s="12" t="n">
        <v>8.630000000000001</v>
      </c>
      <c r="AL33" s="12" t="n">
        <v>15.19</v>
      </c>
      <c r="AM33" s="12" t="n">
        <v>24.61</v>
      </c>
      <c r="AN33" s="12" t="n">
        <v>23.98</v>
      </c>
      <c r="AO33" s="33">
        <f>IFERROR(AO30/AO35,"")</f>
        <v/>
      </c>
      <c r="AP33" s="33">
        <f>IFERROR(AP30/AP35,"")</f>
        <v/>
      </c>
      <c r="AQ33" s="33">
        <f>IFERROR(AQ30/AQ35,"")</f>
        <v/>
      </c>
      <c r="AR33" s="33">
        <f>IFERROR(AR30/AR35,"")</f>
        <v/>
      </c>
      <c r="AS33" s="33">
        <f>IFERROR(AS30/AS35,"")</f>
        <v/>
      </c>
    </row>
    <row r="34">
      <c r="C34" s="8" t="inlineStr">
        <is>
          <t>EPS — Diluted</t>
        </is>
      </c>
      <c r="G34" s="12" t="n">
        <v>3.3</v>
      </c>
      <c r="H34" s="12" t="n">
        <v>3.61</v>
      </c>
      <c r="I34" s="12" t="n">
        <v>3.22</v>
      </c>
      <c r="J34" s="12" t="n">
        <v>3.67</v>
      </c>
      <c r="K34" s="12" t="n">
        <v>2.72</v>
      </c>
      <c r="L34" s="12" t="n">
        <v>2.46</v>
      </c>
      <c r="M34" s="12" t="n">
        <v>1.64</v>
      </c>
      <c r="N34" s="12" t="n">
        <v>1.76</v>
      </c>
      <c r="O34" s="12" t="n">
        <v>2.2</v>
      </c>
      <c r="P34" s="12" t="n">
        <v>2.98</v>
      </c>
      <c r="Q34" s="12" t="n">
        <v>4.39</v>
      </c>
      <c r="R34" s="12" t="n">
        <v>5.33</v>
      </c>
      <c r="S34" s="12" t="n">
        <v>4.71</v>
      </c>
      <c r="T34" s="12" t="n">
        <v>5.16</v>
      </c>
      <c r="U34" s="12" t="n">
        <v>6.03</v>
      </c>
      <c r="V34" s="12" t="n">
        <v>8.02</v>
      </c>
      <c r="W34" s="12" t="n">
        <v>6.43</v>
      </c>
      <c r="X34" s="12" t="n">
        <v>7.14</v>
      </c>
      <c r="Y34" s="12" t="n">
        <v>1.05</v>
      </c>
      <c r="Z34" s="12" t="n">
        <v>8.880000000000001</v>
      </c>
      <c r="AA34" s="12" t="n">
        <v>10.44</v>
      </c>
      <c r="AB34" s="33">
        <f>IFERROR(AB30/AB36,"")</f>
        <v/>
      </c>
      <c r="AC34" s="33">
        <f>IFERROR(AC30/AC36,"")</f>
        <v/>
      </c>
      <c r="AD34" s="33">
        <f>IFERROR(AD30/AD36,"")</f>
        <v/>
      </c>
      <c r="AE34" s="33">
        <f>IFERROR(AE30/AE36,"")</f>
        <v/>
      </c>
      <c r="AF34" s="33">
        <f>IFERROR(AF30/AF36,"")</f>
        <v/>
      </c>
      <c r="AG34" s="33">
        <f>IFERROR(AG30/AG36,"")</f>
        <v/>
      </c>
      <c r="AH34" s="33">
        <f>IFERROR(AH30/AH36,"")</f>
        <v/>
      </c>
      <c r="AJ34" s="12" t="n">
        <v>13.77</v>
      </c>
      <c r="AK34" s="12" t="n">
        <v>8.59</v>
      </c>
      <c r="AL34" s="12" t="n">
        <v>14.87</v>
      </c>
      <c r="AM34" s="12" t="n">
        <v>23.86</v>
      </c>
      <c r="AN34" s="12" t="n">
        <v>23.49</v>
      </c>
      <c r="AO34" s="33">
        <f>IFERROR(AO30/AO36,"")</f>
        <v/>
      </c>
      <c r="AP34" s="33">
        <f>IFERROR(AP30/AP36,"")</f>
        <v/>
      </c>
      <c r="AQ34" s="33">
        <f>IFERROR(AQ30/AQ36,"")</f>
        <v/>
      </c>
      <c r="AR34" s="33">
        <f>IFERROR(AR30/AR36,"")</f>
        <v/>
      </c>
      <c r="AS34" s="33">
        <f>IFERROR(AS30/AS36,"")</f>
        <v/>
      </c>
    </row>
    <row r="35">
      <c r="C35" s="8" t="inlineStr">
        <is>
          <t>Shares — Basic (M, weighted avg)</t>
        </is>
      </c>
      <c r="G35" s="27" t="n">
        <v>2847</v>
      </c>
      <c r="H35" s="27" t="n">
        <v>2834</v>
      </c>
      <c r="I35" s="27" t="n">
        <v>2814</v>
      </c>
      <c r="J35" s="27" t="n">
        <v>2765</v>
      </c>
      <c r="K35" s="27" t="n">
        <v>2725</v>
      </c>
      <c r="L35" s="27" t="n">
        <v>2704</v>
      </c>
      <c r="M35" s="27" t="n">
        <v>2682</v>
      </c>
      <c r="N35" s="27" t="n">
        <v>2638</v>
      </c>
      <c r="O35" s="27" t="n">
        <v>2587</v>
      </c>
      <c r="P35" s="27" t="n">
        <v>2568</v>
      </c>
      <c r="Q35" s="27" t="n">
        <v>2576</v>
      </c>
      <c r="R35" s="27" t="n">
        <v>2566</v>
      </c>
      <c r="S35" s="27" t="n">
        <v>2545</v>
      </c>
      <c r="T35" s="27" t="n">
        <v>2534</v>
      </c>
      <c r="U35" s="27" t="n">
        <v>2529</v>
      </c>
      <c r="V35" s="27" t="n">
        <v>2529</v>
      </c>
      <c r="W35" s="27" t="n">
        <v>2527</v>
      </c>
      <c r="X35" s="27" t="n">
        <v>2518</v>
      </c>
      <c r="Y35" s="27" t="n">
        <v>2517</v>
      </c>
      <c r="Z35" s="27" t="n">
        <v>2525</v>
      </c>
      <c r="AA35" s="27" t="n">
        <v>2534</v>
      </c>
      <c r="AB35" s="28">
        <f>AA35*(1+AB64)</f>
        <v/>
      </c>
      <c r="AC35" s="28">
        <f>AB35*(1+AC64)</f>
        <v/>
      </c>
      <c r="AD35" s="28">
        <f>AC35*(1+AD64)</f>
        <v/>
      </c>
      <c r="AE35" s="28">
        <f>AD35*(1+AE64)</f>
        <v/>
      </c>
      <c r="AF35" s="28">
        <f>AE35*(1+AF64)</f>
        <v/>
      </c>
      <c r="AG35" s="28">
        <f>AF35*(1+AG64)</f>
        <v/>
      </c>
      <c r="AH35" s="28">
        <f>AG35*(1+AH64)</f>
        <v/>
      </c>
      <c r="AJ35" s="27" t="n">
        <v>2815</v>
      </c>
      <c r="AK35" s="27" t="n">
        <v>2687</v>
      </c>
      <c r="AL35" s="27" t="n">
        <v>2574</v>
      </c>
      <c r="AM35" s="27" t="n">
        <v>2534</v>
      </c>
      <c r="AN35" s="27" t="n">
        <v>2521</v>
      </c>
      <c r="AO35" s="28">
        <f>AVERAGE(AA35,AB35,AC35,AD35)</f>
        <v/>
      </c>
      <c r="AP35" s="28">
        <f>AVERAGE(AE35,AF35,AG35,AH35)</f>
        <v/>
      </c>
      <c r="AQ35" s="28">
        <f>AP35*(1+AQ64)</f>
        <v/>
      </c>
      <c r="AR35" s="28">
        <f>AQ35*(1+AR64)</f>
        <v/>
      </c>
      <c r="AS35" s="28">
        <f>AR35*(1+AS64)</f>
        <v/>
      </c>
    </row>
    <row r="36">
      <c r="C36" s="8" t="inlineStr">
        <is>
          <t>Shares — Diluted (M, weighted avg)</t>
        </is>
      </c>
      <c r="G36" s="27" t="n">
        <v>2882</v>
      </c>
      <c r="H36" s="27" t="n">
        <v>2877</v>
      </c>
      <c r="I36" s="27" t="n">
        <v>2859</v>
      </c>
      <c r="J36" s="27" t="n">
        <v>2799</v>
      </c>
      <c r="K36" s="27" t="n">
        <v>2742</v>
      </c>
      <c r="L36" s="27" t="n">
        <v>2713</v>
      </c>
      <c r="M36" s="27" t="n">
        <v>2687</v>
      </c>
      <c r="N36" s="27" t="n">
        <v>2640</v>
      </c>
      <c r="O36" s="27" t="n">
        <v>2596</v>
      </c>
      <c r="P36" s="27" t="n">
        <v>2612</v>
      </c>
      <c r="Q36" s="27" t="n">
        <v>2641</v>
      </c>
      <c r="R36" s="27" t="n">
        <v>2630</v>
      </c>
      <c r="S36" s="27" t="n">
        <v>2625</v>
      </c>
      <c r="T36" s="27" t="n">
        <v>2610</v>
      </c>
      <c r="U36" s="27" t="n">
        <v>2600</v>
      </c>
      <c r="V36" s="27" t="n">
        <v>2599</v>
      </c>
      <c r="W36" s="27" t="n">
        <v>2590</v>
      </c>
      <c r="X36" s="27" t="n">
        <v>2570</v>
      </c>
      <c r="Y36" s="27" t="n">
        <v>2572</v>
      </c>
      <c r="Z36" s="27" t="n">
        <v>2565</v>
      </c>
      <c r="AA36" s="27" t="n">
        <v>2564</v>
      </c>
      <c r="AB36" s="28">
        <f>AA36*(1+AB64)</f>
        <v/>
      </c>
      <c r="AC36" s="28">
        <f>AB36*(1+AC64)</f>
        <v/>
      </c>
      <c r="AD36" s="28">
        <f>AC36*(1+AD64)</f>
        <v/>
      </c>
      <c r="AE36" s="28">
        <f>AD36*(1+AE64)</f>
        <v/>
      </c>
      <c r="AF36" s="28">
        <f>AE36*(1+AF64)</f>
        <v/>
      </c>
      <c r="AG36" s="28">
        <f>AF36*(1+AG64)</f>
        <v/>
      </c>
      <c r="AH36" s="28">
        <f>AG36*(1+AH64)</f>
        <v/>
      </c>
      <c r="AJ36" s="27" t="n">
        <v>2859</v>
      </c>
      <c r="AK36" s="27" t="n">
        <v>2702</v>
      </c>
      <c r="AL36" s="27" t="n">
        <v>2629</v>
      </c>
      <c r="AM36" s="27" t="n">
        <v>2614</v>
      </c>
      <c r="AN36" s="27" t="n">
        <v>2574</v>
      </c>
      <c r="AO36" s="28">
        <f>AVERAGE(AA36,AB36,AC36,AD36)</f>
        <v/>
      </c>
      <c r="AP36" s="28">
        <f>AVERAGE(AE36,AF36,AG36,AH36)</f>
        <v/>
      </c>
      <c r="AQ36" s="28">
        <f>AP36*(1+AQ64)</f>
        <v/>
      </c>
      <c r="AR36" s="28">
        <f>AQ36*(1+AR64)</f>
        <v/>
      </c>
      <c r="AS36" s="28">
        <f>AR36*(1+AS64)</f>
        <v/>
      </c>
    </row>
    <row r="37"/>
    <row r="38">
      <c r="C38" s="8" t="inlineStr">
        <is>
          <t>Family of Apps Operating Income</t>
        </is>
      </c>
      <c r="G38" s="25" t="n">
        <v>13205</v>
      </c>
      <c r="H38" s="25" t="n">
        <v>14799</v>
      </c>
      <c r="I38" s="25" t="n">
        <v>13054</v>
      </c>
      <c r="J38" s="25" t="n">
        <v>15888</v>
      </c>
      <c r="K38" s="25" t="n">
        <v>11484</v>
      </c>
      <c r="L38" s="25" t="n">
        <v>11163</v>
      </c>
      <c r="M38" s="25" t="n">
        <v>9336</v>
      </c>
      <c r="N38" s="25" t="n">
        <v>10678</v>
      </c>
      <c r="O38" s="25" t="n">
        <v>11219</v>
      </c>
      <c r="P38" s="25" t="n">
        <v>13132</v>
      </c>
      <c r="Q38" s="25" t="n">
        <v>17490</v>
      </c>
      <c r="R38" s="25" t="n">
        <v>21030</v>
      </c>
      <c r="S38" s="25" t="n">
        <v>17664</v>
      </c>
      <c r="T38" s="25" t="n">
        <v>19335</v>
      </c>
      <c r="U38" s="25" t="n">
        <v>21779</v>
      </c>
      <c r="V38" s="25" t="n">
        <v>28331</v>
      </c>
      <c r="W38" s="25" t="n">
        <v>21765</v>
      </c>
      <c r="X38" s="25" t="n">
        <v>24971</v>
      </c>
      <c r="Y38" s="25" t="n">
        <v>24966</v>
      </c>
      <c r="Z38" s="25" t="n">
        <v>30767</v>
      </c>
      <c r="AA38" s="25" t="n">
        <v>26900</v>
      </c>
      <c r="AB38" s="26">
        <f>AB22-AB39</f>
        <v/>
      </c>
      <c r="AC38" s="26">
        <f>AC22-AC39</f>
        <v/>
      </c>
      <c r="AD38" s="26">
        <f>AD22-AD39</f>
        <v/>
      </c>
      <c r="AE38" s="26">
        <f>AE22-AE39</f>
        <v/>
      </c>
      <c r="AF38" s="26">
        <f>AF22-AF39</f>
        <v/>
      </c>
      <c r="AG38" s="26">
        <f>AG22-AG39</f>
        <v/>
      </c>
      <c r="AH38" s="26">
        <f>AH22-AH39</f>
        <v/>
      </c>
      <c r="AJ38" s="25" t="n">
        <v>56946</v>
      </c>
      <c r="AK38" s="25" t="n">
        <v>42661</v>
      </c>
      <c r="AL38" s="25" t="n">
        <v>62871</v>
      </c>
      <c r="AM38" s="25" t="n">
        <v>87109</v>
      </c>
      <c r="AN38" s="25" t="n">
        <v>102469</v>
      </c>
      <c r="AO38" s="26">
        <f>AA38+AB38+AC38+AD38</f>
        <v/>
      </c>
      <c r="AP38" s="26">
        <f>AE38+AF38+AG38+AH38</f>
        <v/>
      </c>
      <c r="AQ38" s="26">
        <f>AQ22-AQ39</f>
        <v/>
      </c>
      <c r="AR38" s="26">
        <f>AR22-AR39</f>
        <v/>
      </c>
      <c r="AS38" s="26">
        <f>AS22-AS39</f>
        <v/>
      </c>
    </row>
    <row r="39">
      <c r="C39" s="8" t="inlineStr">
        <is>
          <t>Reality Labs Operating Income (Loss)</t>
        </is>
      </c>
      <c r="G39" s="27" t="n">
        <v>-1827</v>
      </c>
      <c r="H39" s="27" t="n">
        <v>-2432</v>
      </c>
      <c r="I39" s="27" t="n">
        <v>-2631</v>
      </c>
      <c r="J39" s="27" t="n">
        <v>-3303</v>
      </c>
      <c r="K39" s="27" t="n">
        <v>-2960</v>
      </c>
      <c r="L39" s="27" t="n">
        <v>-2806</v>
      </c>
      <c r="M39" s="27" t="n">
        <v>-3672</v>
      </c>
      <c r="N39" s="27" t="n">
        <v>-4279</v>
      </c>
      <c r="O39" s="27" t="n">
        <v>-3992</v>
      </c>
      <c r="P39" s="27" t="n">
        <v>-3740</v>
      </c>
      <c r="Q39" s="27" t="n">
        <v>-3742</v>
      </c>
      <c r="R39" s="27" t="n">
        <v>-4646</v>
      </c>
      <c r="S39" s="27" t="n">
        <v>-3846</v>
      </c>
      <c r="T39" s="27" t="n">
        <v>-4488</v>
      </c>
      <c r="U39" s="27" t="n">
        <v>-4428</v>
      </c>
      <c r="V39" s="27" t="n">
        <v>-4967</v>
      </c>
      <c r="W39" s="27" t="n">
        <v>-4210</v>
      </c>
      <c r="X39" s="27" t="n">
        <v>-4529</v>
      </c>
      <c r="Y39" s="27" t="n">
        <v>-4432</v>
      </c>
      <c r="Z39" s="27" t="n">
        <v>-6022</v>
      </c>
      <c r="AA39" s="27" t="n">
        <v>-4028</v>
      </c>
      <c r="AB39" s="28">
        <f>X39*(1+AB78)</f>
        <v/>
      </c>
      <c r="AC39" s="28">
        <f>Y39*(1+AC78)</f>
        <v/>
      </c>
      <c r="AD39" s="28">
        <f>Z39*(1+AD78)</f>
        <v/>
      </c>
      <c r="AE39" s="28">
        <f>AA39*(1+AE78)</f>
        <v/>
      </c>
      <c r="AF39" s="28">
        <f>AB39*(1+AF78)</f>
        <v/>
      </c>
      <c r="AG39" s="28">
        <f>AC39*(1+AG78)</f>
        <v/>
      </c>
      <c r="AH39" s="28">
        <f>AD39*(1+AH78)</f>
        <v/>
      </c>
      <c r="AJ39" s="27" t="n">
        <v>-10193</v>
      </c>
      <c r="AK39" s="27" t="n">
        <v>-13717</v>
      </c>
      <c r="AL39" s="27" t="n">
        <v>-16120</v>
      </c>
      <c r="AM39" s="27" t="n">
        <v>-17729</v>
      </c>
      <c r="AN39" s="27" t="n">
        <v>-19193</v>
      </c>
      <c r="AO39" s="28">
        <f>AA39+AB39+AC39+AD39</f>
        <v/>
      </c>
      <c r="AP39" s="28">
        <f>AE39+AF39+AG39+AH39</f>
        <v/>
      </c>
      <c r="AQ39" s="28">
        <f>AP39*(1+AQ78)</f>
        <v/>
      </c>
      <c r="AR39" s="28">
        <f>AQ39*(1+AR78)</f>
        <v/>
      </c>
      <c r="AS39" s="28">
        <f>AR39*(1+AS78)</f>
        <v/>
      </c>
    </row>
    <row r="40">
      <c r="B40" s="6" t="inlineStr">
        <is>
          <t>Total Segment Operating Income</t>
        </is>
      </c>
      <c r="G40" s="29">
        <f>G38+G39</f>
        <v/>
      </c>
      <c r="H40" s="29">
        <f>H38+H39</f>
        <v/>
      </c>
      <c r="I40" s="29">
        <f>I38+I39</f>
        <v/>
      </c>
      <c r="J40" s="29">
        <f>J38+J39</f>
        <v/>
      </c>
      <c r="K40" s="29">
        <f>K38+K39</f>
        <v/>
      </c>
      <c r="L40" s="29">
        <f>L38+L39</f>
        <v/>
      </c>
      <c r="M40" s="29">
        <f>M38+M39</f>
        <v/>
      </c>
      <c r="N40" s="29">
        <f>N38+N39</f>
        <v/>
      </c>
      <c r="O40" s="29">
        <f>O38+O39</f>
        <v/>
      </c>
      <c r="P40" s="29">
        <f>P38+P39</f>
        <v/>
      </c>
      <c r="Q40" s="29">
        <f>Q38+Q39</f>
        <v/>
      </c>
      <c r="R40" s="29">
        <f>R38+R39</f>
        <v/>
      </c>
      <c r="S40" s="29">
        <f>S38+S39</f>
        <v/>
      </c>
      <c r="T40" s="29">
        <f>T38+T39</f>
        <v/>
      </c>
      <c r="U40" s="29">
        <f>U38+U39</f>
        <v/>
      </c>
      <c r="V40" s="29">
        <f>V38+V39</f>
        <v/>
      </c>
      <c r="W40" s="29">
        <f>W38+W39</f>
        <v/>
      </c>
      <c r="X40" s="29">
        <f>X38+X39</f>
        <v/>
      </c>
      <c r="Y40" s="29">
        <f>Y38+Y39</f>
        <v/>
      </c>
      <c r="Z40" s="29">
        <f>Z38+Z39</f>
        <v/>
      </c>
      <c r="AA40" s="29">
        <f>AA38+AA39</f>
        <v/>
      </c>
      <c r="AB40" s="29">
        <f>AB38+AB39</f>
        <v/>
      </c>
      <c r="AC40" s="29">
        <f>AC38+AC39</f>
        <v/>
      </c>
      <c r="AD40" s="29">
        <f>AD38+AD39</f>
        <v/>
      </c>
      <c r="AE40" s="29">
        <f>AE38+AE39</f>
        <v/>
      </c>
      <c r="AF40" s="29">
        <f>AF38+AF39</f>
        <v/>
      </c>
      <c r="AG40" s="29">
        <f>AG38+AG39</f>
        <v/>
      </c>
      <c r="AH40" s="29">
        <f>AH38+AH39</f>
        <v/>
      </c>
      <c r="AJ40" s="29">
        <f>AJ38+AJ39</f>
        <v/>
      </c>
      <c r="AK40" s="29">
        <f>AK38+AK39</f>
        <v/>
      </c>
      <c r="AL40" s="29">
        <f>AL38+AL39</f>
        <v/>
      </c>
      <c r="AM40" s="29">
        <f>AM38+AM39</f>
        <v/>
      </c>
      <c r="AN40" s="29">
        <f>AN38+AN39</f>
        <v/>
      </c>
      <c r="AO40" s="30">
        <f>AA40+AB40+AC40+AD40</f>
        <v/>
      </c>
      <c r="AP40" s="30">
        <f>AE40+AF40+AG40+AH40</f>
        <v/>
      </c>
      <c r="AQ40" s="29">
        <f>AQ38+AQ39</f>
        <v/>
      </c>
      <c r="AR40" s="29">
        <f>AR38+AR39</f>
        <v/>
      </c>
      <c r="AS40" s="29">
        <f>AS38+AS39</f>
        <v/>
      </c>
    </row>
    <row r="41">
      <c r="D41" s="3" t="inlineStr">
        <is>
          <t>Recon: Segment OI = Income from Operations</t>
        </is>
      </c>
      <c r="G41" s="31">
        <f>IF(_reported!G11="","",G40-_reported!G11)</f>
        <v/>
      </c>
      <c r="H41" s="31">
        <f>IF(_reported!H11="","",H40-_reported!H11)</f>
        <v/>
      </c>
      <c r="I41" s="31">
        <f>IF(_reported!I11="","",I40-_reported!I11)</f>
        <v/>
      </c>
      <c r="J41" s="31">
        <f>IF(_reported!J11="","",J40-_reported!J11)</f>
        <v/>
      </c>
      <c r="K41" s="31">
        <f>IF(_reported!K11="","",K40-_reported!K11)</f>
        <v/>
      </c>
      <c r="L41" s="31">
        <f>IF(_reported!L11="","",L40-_reported!L11)</f>
        <v/>
      </c>
      <c r="M41" s="31">
        <f>IF(_reported!M11="","",M40-_reported!M11)</f>
        <v/>
      </c>
      <c r="N41" s="31">
        <f>IF(_reported!N11="","",N40-_reported!N11)</f>
        <v/>
      </c>
      <c r="O41" s="31">
        <f>IF(_reported!O11="","",O40-_reported!O11)</f>
        <v/>
      </c>
      <c r="P41" s="31">
        <f>IF(_reported!P11="","",P40-_reported!P11)</f>
        <v/>
      </c>
      <c r="Q41" s="31">
        <f>IF(_reported!Q11="","",Q40-_reported!Q11)</f>
        <v/>
      </c>
      <c r="R41" s="31">
        <f>IF(_reported!R11="","",R40-_reported!R11)</f>
        <v/>
      </c>
      <c r="S41" s="31">
        <f>IF(_reported!S11="","",S40-_reported!S11)</f>
        <v/>
      </c>
      <c r="T41" s="31">
        <f>IF(_reported!T11="","",T40-_reported!T11)</f>
        <v/>
      </c>
      <c r="U41" s="31">
        <f>IF(_reported!U11="","",U40-_reported!U11)</f>
        <v/>
      </c>
      <c r="V41" s="31">
        <f>IF(_reported!V11="","",V40-_reported!V11)</f>
        <v/>
      </c>
      <c r="W41" s="31">
        <f>IF(_reported!W11="","",W40-_reported!W11)</f>
        <v/>
      </c>
      <c r="X41" s="31">
        <f>IF(_reported!X11="","",X40-_reported!X11)</f>
        <v/>
      </c>
      <c r="Y41" s="31">
        <f>IF(_reported!Y11="","",Y40-_reported!Y11)</f>
        <v/>
      </c>
      <c r="Z41" s="31">
        <f>IF(_reported!Z11="","",Z40-_reported!Z11)</f>
        <v/>
      </c>
      <c r="AA41" s="31">
        <f>IF(_reported!AA11="","",AA40-_reported!AA11)</f>
        <v/>
      </c>
      <c r="AJ41" s="31">
        <f>IF(_reported!AJ11="","",AJ40-_reported!AJ11)</f>
        <v/>
      </c>
      <c r="AK41" s="31">
        <f>IF(_reported!AK11="","",AK40-_reported!AK11)</f>
        <v/>
      </c>
      <c r="AL41" s="31">
        <f>IF(_reported!AL11="","",AL40-_reported!AL11)</f>
        <v/>
      </c>
      <c r="AM41" s="31">
        <f>IF(_reported!AM11="","",AM40-_reported!AM11)</f>
        <v/>
      </c>
      <c r="AN41" s="31">
        <f>IF(_reported!AN11="","",AN40-_reported!AN11)</f>
        <v/>
      </c>
    </row>
    <row r="42"/>
    <row r="43"/>
    <row r="44">
      <c r="B44" s="7" t="inlineStr">
        <is>
          <t>Ratios &amp; Assumptions</t>
        </is>
      </c>
      <c r="C44" s="7" t="n"/>
      <c r="D44" s="7" t="n"/>
      <c r="E44" s="7" t="n"/>
      <c r="F44" s="7" t="n"/>
      <c r="G44" s="7" t="n"/>
      <c r="H44" s="7" t="n"/>
      <c r="I44" s="7" t="n"/>
      <c r="J44" s="7" t="n"/>
      <c r="K44" s="7" t="n"/>
      <c r="L44" s="7" t="n"/>
      <c r="M44" s="7" t="n"/>
      <c r="N44" s="7" t="n"/>
      <c r="O44" s="7" t="n"/>
      <c r="P44" s="7" t="n"/>
      <c r="Q44" s="7" t="n"/>
      <c r="R44" s="7" t="n"/>
      <c r="S44" s="7" t="n"/>
      <c r="T44" s="7" t="n"/>
      <c r="U44" s="7" t="n"/>
      <c r="V44" s="7" t="n"/>
      <c r="W44" s="7" t="n"/>
      <c r="X44" s="7" t="n"/>
      <c r="Y44" s="7" t="n"/>
      <c r="Z44" s="7" t="n"/>
      <c r="AA44" s="7" t="n"/>
      <c r="AB44" s="7" t="n"/>
      <c r="AC44" s="7" t="n"/>
      <c r="AD44" s="7" t="n"/>
      <c r="AE44" s="7" t="n"/>
      <c r="AF44" s="7" t="n"/>
      <c r="AG44" s="7" t="n"/>
      <c r="AH44" s="7" t="n"/>
      <c r="AJ44" s="7" t="n"/>
      <c r="AK44" s="7" t="n"/>
      <c r="AL44" s="7" t="n"/>
      <c r="AM44" s="7" t="n"/>
      <c r="AN44" s="7" t="n"/>
      <c r="AO44" s="7" t="n"/>
      <c r="AP44" s="7" t="n"/>
      <c r="AQ44" s="7" t="n"/>
      <c r="AR44" s="7" t="n"/>
      <c r="AS44" s="7" t="n"/>
    </row>
    <row r="45"/>
    <row r="46">
      <c r="D46" s="8" t="inlineStr">
        <is>
          <t>Advertising (as % of Total Revenue)</t>
        </is>
      </c>
      <c r="G46" s="34">
        <f>IFERROR(G10/G13,"")</f>
        <v/>
      </c>
      <c r="H46" s="34">
        <f>IFERROR(H10/H13,"")</f>
        <v/>
      </c>
      <c r="I46" s="34">
        <f>IFERROR(I10/I13,"")</f>
        <v/>
      </c>
      <c r="J46" s="34">
        <f>IFERROR(J10/J13,"")</f>
        <v/>
      </c>
      <c r="K46" s="34">
        <f>IFERROR(K10/K13,"")</f>
        <v/>
      </c>
      <c r="L46" s="34">
        <f>IFERROR(L10/L13,"")</f>
        <v/>
      </c>
      <c r="M46" s="34">
        <f>IFERROR(M10/M13,"")</f>
        <v/>
      </c>
      <c r="N46" s="34">
        <f>IFERROR(N10/N13,"")</f>
        <v/>
      </c>
      <c r="O46" s="34">
        <f>IFERROR(O10/O13,"")</f>
        <v/>
      </c>
      <c r="P46" s="34">
        <f>IFERROR(P10/P13,"")</f>
        <v/>
      </c>
      <c r="Q46" s="34">
        <f>IFERROR(Q10/Q13,"")</f>
        <v/>
      </c>
      <c r="R46" s="34">
        <f>IFERROR(R10/R13,"")</f>
        <v/>
      </c>
      <c r="S46" s="34">
        <f>IFERROR(S10/S13,"")</f>
        <v/>
      </c>
      <c r="T46" s="34">
        <f>IFERROR(T10/T13,"")</f>
        <v/>
      </c>
      <c r="U46" s="34">
        <f>IFERROR(U10/U13,"")</f>
        <v/>
      </c>
      <c r="V46" s="34">
        <f>IFERROR(V10/V13,"")</f>
        <v/>
      </c>
      <c r="W46" s="34">
        <f>IFERROR(W10/W13,"")</f>
        <v/>
      </c>
      <c r="X46" s="34">
        <f>IFERROR(X10/X13,"")</f>
        <v/>
      </c>
      <c r="Y46" s="34">
        <f>IFERROR(Y10/Y13,"")</f>
        <v/>
      </c>
      <c r="Z46" s="34">
        <f>IFERROR(Z10/Z13,"")</f>
        <v/>
      </c>
      <c r="AA46" s="34">
        <f>IFERROR(AA10/AA13,"")</f>
        <v/>
      </c>
      <c r="AB46" s="35">
        <f>IFERROR(AB10/AB13,"")</f>
        <v/>
      </c>
      <c r="AC46" s="35">
        <f>IFERROR(AC10/AC13,"")</f>
        <v/>
      </c>
      <c r="AD46" s="35">
        <f>IFERROR(AD10/AD13,"")</f>
        <v/>
      </c>
      <c r="AE46" s="35">
        <f>IFERROR(AE10/AE13,"")</f>
        <v/>
      </c>
      <c r="AF46" s="35">
        <f>IFERROR(AF10/AF13,"")</f>
        <v/>
      </c>
      <c r="AG46" s="35">
        <f>IFERROR(AG10/AG13,"")</f>
        <v/>
      </c>
      <c r="AH46" s="35">
        <f>IFERROR(AH10/AH13,"")</f>
        <v/>
      </c>
      <c r="AJ46" s="34">
        <f>IFERROR(AJ10/AJ13,"")</f>
        <v/>
      </c>
      <c r="AK46" s="34">
        <f>IFERROR(AK10/AK13,"")</f>
        <v/>
      </c>
      <c r="AL46" s="34">
        <f>IFERROR(AL10/AL13,"")</f>
        <v/>
      </c>
      <c r="AM46" s="34">
        <f>IFERROR(AM10/AM13,"")</f>
        <v/>
      </c>
      <c r="AN46" s="34">
        <f>IFERROR(AN10/AN13,"")</f>
        <v/>
      </c>
      <c r="AO46" s="35">
        <f>IFERROR(AO10/AO13,"")</f>
        <v/>
      </c>
      <c r="AP46" s="35">
        <f>IFERROR(AP10/AP13,"")</f>
        <v/>
      </c>
      <c r="AQ46" s="35">
        <f>IFERROR(AQ10/AQ13,"")</f>
        <v/>
      </c>
      <c r="AR46" s="35">
        <f>IFERROR(AR10/AR13,"")</f>
        <v/>
      </c>
      <c r="AS46" s="35">
        <f>IFERROR(AS10/AS13,"")</f>
        <v/>
      </c>
    </row>
    <row r="47">
      <c r="D47" s="8" t="inlineStr">
        <is>
          <t>FoA Other Revenue (as % of Total Revenue)</t>
        </is>
      </c>
      <c r="G47" s="34">
        <f>IFERROR(G11/G13,"")</f>
        <v/>
      </c>
      <c r="H47" s="34">
        <f>IFERROR(H11/H13,"")</f>
        <v/>
      </c>
      <c r="I47" s="34">
        <f>IFERROR(I11/I13,"")</f>
        <v/>
      </c>
      <c r="J47" s="34">
        <f>IFERROR(J11/J13,"")</f>
        <v/>
      </c>
      <c r="K47" s="34">
        <f>IFERROR(K11/K13,"")</f>
        <v/>
      </c>
      <c r="L47" s="34">
        <f>IFERROR(L11/L13,"")</f>
        <v/>
      </c>
      <c r="M47" s="34">
        <f>IFERROR(M11/M13,"")</f>
        <v/>
      </c>
      <c r="N47" s="34">
        <f>IFERROR(N11/N13,"")</f>
        <v/>
      </c>
      <c r="O47" s="34">
        <f>IFERROR(O11/O13,"")</f>
        <v/>
      </c>
      <c r="P47" s="34">
        <f>IFERROR(P11/P13,"")</f>
        <v/>
      </c>
      <c r="Q47" s="34">
        <f>IFERROR(Q11/Q13,"")</f>
        <v/>
      </c>
      <c r="R47" s="34">
        <f>IFERROR(R11/R13,"")</f>
        <v/>
      </c>
      <c r="S47" s="34">
        <f>IFERROR(S11/S13,"")</f>
        <v/>
      </c>
      <c r="T47" s="34">
        <f>IFERROR(T11/T13,"")</f>
        <v/>
      </c>
      <c r="U47" s="34">
        <f>IFERROR(U11/U13,"")</f>
        <v/>
      </c>
      <c r="V47" s="34">
        <f>IFERROR(V11/V13,"")</f>
        <v/>
      </c>
      <c r="W47" s="34">
        <f>IFERROR(W11/W13,"")</f>
        <v/>
      </c>
      <c r="X47" s="34">
        <f>IFERROR(X11/X13,"")</f>
        <v/>
      </c>
      <c r="Y47" s="34">
        <f>IFERROR(Y11/Y13,"")</f>
        <v/>
      </c>
      <c r="Z47" s="34">
        <f>IFERROR(Z11/Z13,"")</f>
        <v/>
      </c>
      <c r="AA47" s="34">
        <f>IFERROR(AA11/AA13,"")</f>
        <v/>
      </c>
      <c r="AB47" s="35">
        <f>IFERROR(AB11/AB13,"")</f>
        <v/>
      </c>
      <c r="AC47" s="35">
        <f>IFERROR(AC11/AC13,"")</f>
        <v/>
      </c>
      <c r="AD47" s="35">
        <f>IFERROR(AD11/AD13,"")</f>
        <v/>
      </c>
      <c r="AE47" s="35">
        <f>IFERROR(AE11/AE13,"")</f>
        <v/>
      </c>
      <c r="AF47" s="35">
        <f>IFERROR(AF11/AF13,"")</f>
        <v/>
      </c>
      <c r="AG47" s="35">
        <f>IFERROR(AG11/AG13,"")</f>
        <v/>
      </c>
      <c r="AH47" s="35">
        <f>IFERROR(AH11/AH13,"")</f>
        <v/>
      </c>
      <c r="AJ47" s="34">
        <f>IFERROR(AJ11/AJ13,"")</f>
        <v/>
      </c>
      <c r="AK47" s="34">
        <f>IFERROR(AK11/AK13,"")</f>
        <v/>
      </c>
      <c r="AL47" s="34">
        <f>IFERROR(AL11/AL13,"")</f>
        <v/>
      </c>
      <c r="AM47" s="34">
        <f>IFERROR(AM11/AM13,"")</f>
        <v/>
      </c>
      <c r="AN47" s="34">
        <f>IFERROR(AN11/AN13,"")</f>
        <v/>
      </c>
      <c r="AO47" s="35">
        <f>IFERROR(AO11/AO13,"")</f>
        <v/>
      </c>
      <c r="AP47" s="35">
        <f>IFERROR(AP11/AP13,"")</f>
        <v/>
      </c>
      <c r="AQ47" s="35">
        <f>IFERROR(AQ11/AQ13,"")</f>
        <v/>
      </c>
      <c r="AR47" s="35">
        <f>IFERROR(AR11/AR13,"")</f>
        <v/>
      </c>
      <c r="AS47" s="35">
        <f>IFERROR(AS11/AS13,"")</f>
        <v/>
      </c>
    </row>
    <row r="48">
      <c r="D48" s="8" t="inlineStr">
        <is>
          <t>Reality Labs (as % of Total Revenue)</t>
        </is>
      </c>
      <c r="G48" s="34">
        <f>IFERROR(G12/G13,"")</f>
        <v/>
      </c>
      <c r="H48" s="34">
        <f>IFERROR(H12/H13,"")</f>
        <v/>
      </c>
      <c r="I48" s="34">
        <f>IFERROR(I12/I13,"")</f>
        <v/>
      </c>
      <c r="J48" s="34">
        <f>IFERROR(J12/J13,"")</f>
        <v/>
      </c>
      <c r="K48" s="34">
        <f>IFERROR(K12/K13,"")</f>
        <v/>
      </c>
      <c r="L48" s="34">
        <f>IFERROR(L12/L13,"")</f>
        <v/>
      </c>
      <c r="M48" s="34">
        <f>IFERROR(M12/M13,"")</f>
        <v/>
      </c>
      <c r="N48" s="34">
        <f>IFERROR(N12/N13,"")</f>
        <v/>
      </c>
      <c r="O48" s="34">
        <f>IFERROR(O12/O13,"")</f>
        <v/>
      </c>
      <c r="P48" s="34">
        <f>IFERROR(P12/P13,"")</f>
        <v/>
      </c>
      <c r="Q48" s="34">
        <f>IFERROR(Q12/Q13,"")</f>
        <v/>
      </c>
      <c r="R48" s="34">
        <f>IFERROR(R12/R13,"")</f>
        <v/>
      </c>
      <c r="S48" s="34">
        <f>IFERROR(S12/S13,"")</f>
        <v/>
      </c>
      <c r="T48" s="34">
        <f>IFERROR(T12/T13,"")</f>
        <v/>
      </c>
      <c r="U48" s="34">
        <f>IFERROR(U12/U13,"")</f>
        <v/>
      </c>
      <c r="V48" s="34">
        <f>IFERROR(V12/V13,"")</f>
        <v/>
      </c>
      <c r="W48" s="34">
        <f>IFERROR(W12/W13,"")</f>
        <v/>
      </c>
      <c r="X48" s="34">
        <f>IFERROR(X12/X13,"")</f>
        <v/>
      </c>
      <c r="Y48" s="34">
        <f>IFERROR(Y12/Y13,"")</f>
        <v/>
      </c>
      <c r="Z48" s="34">
        <f>IFERROR(Z12/Z13,"")</f>
        <v/>
      </c>
      <c r="AA48" s="34">
        <f>IFERROR(AA12/AA13,"")</f>
        <v/>
      </c>
      <c r="AB48" s="35">
        <f>IFERROR(AB12/AB13,"")</f>
        <v/>
      </c>
      <c r="AC48" s="35">
        <f>IFERROR(AC12/AC13,"")</f>
        <v/>
      </c>
      <c r="AD48" s="35">
        <f>IFERROR(AD12/AD13,"")</f>
        <v/>
      </c>
      <c r="AE48" s="35">
        <f>IFERROR(AE12/AE13,"")</f>
        <v/>
      </c>
      <c r="AF48" s="35">
        <f>IFERROR(AF12/AF13,"")</f>
        <v/>
      </c>
      <c r="AG48" s="35">
        <f>IFERROR(AG12/AG13,"")</f>
        <v/>
      </c>
      <c r="AH48" s="35">
        <f>IFERROR(AH12/AH13,"")</f>
        <v/>
      </c>
      <c r="AJ48" s="34">
        <f>IFERROR(AJ12/AJ13,"")</f>
        <v/>
      </c>
      <c r="AK48" s="34">
        <f>IFERROR(AK12/AK13,"")</f>
        <v/>
      </c>
      <c r="AL48" s="34">
        <f>IFERROR(AL12/AL13,"")</f>
        <v/>
      </c>
      <c r="AM48" s="34">
        <f>IFERROR(AM12/AM13,"")</f>
        <v/>
      </c>
      <c r="AN48" s="34">
        <f>IFERROR(AN12/AN13,"")</f>
        <v/>
      </c>
      <c r="AO48" s="35">
        <f>IFERROR(AO12/AO13,"")</f>
        <v/>
      </c>
      <c r="AP48" s="35">
        <f>IFERROR(AP12/AP13,"")</f>
        <v/>
      </c>
      <c r="AQ48" s="35">
        <f>IFERROR(AQ12/AQ13,"")</f>
        <v/>
      </c>
      <c r="AR48" s="35">
        <f>IFERROR(AR12/AR13,"")</f>
        <v/>
      </c>
      <c r="AS48" s="35">
        <f>IFERROR(AS12/AS13,"")</f>
        <v/>
      </c>
    </row>
    <row r="49">
      <c r="D49" s="8" t="inlineStr">
        <is>
          <t>YoY Advertising Growth</t>
        </is>
      </c>
      <c r="K49" s="34">
        <f>IFERROR(K10/G10-1,"")</f>
        <v/>
      </c>
      <c r="L49" s="34">
        <f>IFERROR(L10/H10-1,"")</f>
        <v/>
      </c>
      <c r="M49" s="34">
        <f>IFERROR(M10/I10-1,"")</f>
        <v/>
      </c>
      <c r="N49" s="34">
        <f>IFERROR(N10/J10-1,"")</f>
        <v/>
      </c>
      <c r="O49" s="34">
        <f>IFERROR(O10/K10-1,"")</f>
        <v/>
      </c>
      <c r="P49" s="34">
        <f>IFERROR(P10/L10-1,"")</f>
        <v/>
      </c>
      <c r="Q49" s="34">
        <f>IFERROR(Q10/M10-1,"")</f>
        <v/>
      </c>
      <c r="R49" s="34">
        <f>IFERROR(R10/N10-1,"")</f>
        <v/>
      </c>
      <c r="S49" s="34">
        <f>IFERROR(S10/O10-1,"")</f>
        <v/>
      </c>
      <c r="T49" s="34">
        <f>IFERROR(T10/P10-1,"")</f>
        <v/>
      </c>
      <c r="U49" s="34">
        <f>IFERROR(U10/Q10-1,"")</f>
        <v/>
      </c>
      <c r="V49" s="34">
        <f>IFERROR(V10/R10-1,"")</f>
        <v/>
      </c>
      <c r="W49" s="34">
        <f>IFERROR(W10/S10-1,"")</f>
        <v/>
      </c>
      <c r="X49" s="34">
        <f>IFERROR(X10/T10-1,"")</f>
        <v/>
      </c>
      <c r="Y49" s="34">
        <f>IFERROR(Y10/U10-1,"")</f>
        <v/>
      </c>
      <c r="Z49" s="34">
        <f>IFERROR(Z10/V10-1,"")</f>
        <v/>
      </c>
      <c r="AA49" s="34">
        <f>IFERROR(AA10/W10-1,"")</f>
        <v/>
      </c>
      <c r="AB49" s="35">
        <f>IFERROR(AB10/X10-1,"")</f>
        <v/>
      </c>
      <c r="AC49" s="35">
        <f>IFERROR(AC10/Y10-1,"")</f>
        <v/>
      </c>
      <c r="AD49" s="35">
        <f>IFERROR(AD10/Z10-1,"")</f>
        <v/>
      </c>
      <c r="AE49" s="35">
        <f>IFERROR(AE10/AA10-1,"")</f>
        <v/>
      </c>
      <c r="AF49" s="35">
        <f>IFERROR(AF10/AB10-1,"")</f>
        <v/>
      </c>
      <c r="AG49" s="35">
        <f>IFERROR(AG10/AC10-1,"")</f>
        <v/>
      </c>
      <c r="AH49" s="35">
        <f>IFERROR(AH10/AD10-1,"")</f>
        <v/>
      </c>
      <c r="AK49" s="34">
        <f>IFERROR(AK10/AJ10-1,"")</f>
        <v/>
      </c>
      <c r="AL49" s="34">
        <f>IFERROR(AL10/AK10-1,"")</f>
        <v/>
      </c>
      <c r="AM49" s="34">
        <f>IFERROR(AM10/AL10-1,"")</f>
        <v/>
      </c>
      <c r="AN49" s="34">
        <f>IFERROR(AN10/AM10-1,"")</f>
        <v/>
      </c>
      <c r="AO49" s="35">
        <f>IFERROR(AO10/AN10-1,"")</f>
        <v/>
      </c>
      <c r="AP49" s="35">
        <f>IFERROR(AP10/AO10-1,"")</f>
        <v/>
      </c>
      <c r="AQ49" s="35">
        <f>IFERROR(AQ10/AP10-1,"")</f>
        <v/>
      </c>
      <c r="AR49" s="35">
        <f>IFERROR(AR10/AQ10-1,"")</f>
        <v/>
      </c>
      <c r="AS49" s="35">
        <f>IFERROR(AS10/AR10-1,"")</f>
        <v/>
      </c>
    </row>
    <row r="50">
      <c r="D50" s="8" t="inlineStr">
        <is>
          <t>YoY FoA Other Revenue Growth</t>
        </is>
      </c>
      <c r="K50" s="34">
        <f>IFERROR(K11/G11-1,"")</f>
        <v/>
      </c>
      <c r="L50" s="34">
        <f>IFERROR(L11/H11-1,"")</f>
        <v/>
      </c>
      <c r="M50" s="34">
        <f>IFERROR(M11/I11-1,"")</f>
        <v/>
      </c>
      <c r="N50" s="34">
        <f>IFERROR(N11/J11-1,"")</f>
        <v/>
      </c>
      <c r="O50" s="34">
        <f>IFERROR(O11/K11-1,"")</f>
        <v/>
      </c>
      <c r="P50" s="34">
        <f>IFERROR(P11/L11-1,"")</f>
        <v/>
      </c>
      <c r="Q50" s="34">
        <f>IFERROR(Q11/M11-1,"")</f>
        <v/>
      </c>
      <c r="R50" s="34">
        <f>IFERROR(R11/N11-1,"")</f>
        <v/>
      </c>
      <c r="S50" s="34">
        <f>IFERROR(S11/O11-1,"")</f>
        <v/>
      </c>
      <c r="T50" s="34">
        <f>IFERROR(T11/P11-1,"")</f>
        <v/>
      </c>
      <c r="U50" s="34">
        <f>IFERROR(U11/Q11-1,"")</f>
        <v/>
      </c>
      <c r="V50" s="34">
        <f>IFERROR(V11/R11-1,"")</f>
        <v/>
      </c>
      <c r="W50" s="34">
        <f>IFERROR(W11/S11-1,"")</f>
        <v/>
      </c>
      <c r="X50" s="34">
        <f>IFERROR(X11/T11-1,"")</f>
        <v/>
      </c>
      <c r="Y50" s="34">
        <f>IFERROR(Y11/U11-1,"")</f>
        <v/>
      </c>
      <c r="Z50" s="34">
        <f>IFERROR(Z11/V11-1,"")</f>
        <v/>
      </c>
      <c r="AA50" s="34">
        <f>IFERROR(AA11/W11-1,"")</f>
        <v/>
      </c>
      <c r="AB50" s="35">
        <f>IFERROR(AB11/X11-1,"")</f>
        <v/>
      </c>
      <c r="AC50" s="35">
        <f>IFERROR(AC11/Y11-1,"")</f>
        <v/>
      </c>
      <c r="AD50" s="35">
        <f>IFERROR(AD11/Z11-1,"")</f>
        <v/>
      </c>
      <c r="AE50" s="35">
        <f>IFERROR(AE11/AA11-1,"")</f>
        <v/>
      </c>
      <c r="AF50" s="35">
        <f>IFERROR(AF11/AB11-1,"")</f>
        <v/>
      </c>
      <c r="AG50" s="35">
        <f>IFERROR(AG11/AC11-1,"")</f>
        <v/>
      </c>
      <c r="AH50" s="35">
        <f>IFERROR(AH11/AD11-1,"")</f>
        <v/>
      </c>
      <c r="AK50" s="34">
        <f>IFERROR(AK11/AJ11-1,"")</f>
        <v/>
      </c>
      <c r="AL50" s="34">
        <f>IFERROR(AL11/AK11-1,"")</f>
        <v/>
      </c>
      <c r="AM50" s="34">
        <f>IFERROR(AM11/AL11-1,"")</f>
        <v/>
      </c>
      <c r="AN50" s="34">
        <f>IFERROR(AN11/AM11-1,"")</f>
        <v/>
      </c>
      <c r="AO50" s="35">
        <f>IFERROR(AO11/AN11-1,"")</f>
        <v/>
      </c>
      <c r="AP50" s="35">
        <f>IFERROR(AP11/AO11-1,"")</f>
        <v/>
      </c>
      <c r="AQ50" s="35">
        <f>IFERROR(AQ11/AP11-1,"")</f>
        <v/>
      </c>
      <c r="AR50" s="35">
        <f>IFERROR(AR11/AQ11-1,"")</f>
        <v/>
      </c>
      <c r="AS50" s="35">
        <f>IFERROR(AS11/AR11-1,"")</f>
        <v/>
      </c>
    </row>
    <row r="51">
      <c r="D51" s="8" t="inlineStr">
        <is>
          <t>YoY Reality Labs Growth</t>
        </is>
      </c>
      <c r="K51" s="34">
        <f>IFERROR(K12/G12-1,"")</f>
        <v/>
      </c>
      <c r="L51" s="34">
        <f>IFERROR(L12/H12-1,"")</f>
        <v/>
      </c>
      <c r="M51" s="34">
        <f>IFERROR(M12/I12-1,"")</f>
        <v/>
      </c>
      <c r="N51" s="34">
        <f>IFERROR(N12/J12-1,"")</f>
        <v/>
      </c>
      <c r="O51" s="34">
        <f>IFERROR(O12/K12-1,"")</f>
        <v/>
      </c>
      <c r="P51" s="34">
        <f>IFERROR(P12/L12-1,"")</f>
        <v/>
      </c>
      <c r="Q51" s="34">
        <f>IFERROR(Q12/M12-1,"")</f>
        <v/>
      </c>
      <c r="R51" s="34">
        <f>IFERROR(R12/N12-1,"")</f>
        <v/>
      </c>
      <c r="S51" s="34">
        <f>IFERROR(S12/O12-1,"")</f>
        <v/>
      </c>
      <c r="T51" s="34">
        <f>IFERROR(T12/P12-1,"")</f>
        <v/>
      </c>
      <c r="U51" s="34">
        <f>IFERROR(U12/Q12-1,"")</f>
        <v/>
      </c>
      <c r="V51" s="34">
        <f>IFERROR(V12/R12-1,"")</f>
        <v/>
      </c>
      <c r="W51" s="34">
        <f>IFERROR(W12/S12-1,"")</f>
        <v/>
      </c>
      <c r="X51" s="34">
        <f>IFERROR(X12/T12-1,"")</f>
        <v/>
      </c>
      <c r="Y51" s="34">
        <f>IFERROR(Y12/U12-1,"")</f>
        <v/>
      </c>
      <c r="Z51" s="34">
        <f>IFERROR(Z12/V12-1,"")</f>
        <v/>
      </c>
      <c r="AA51" s="34">
        <f>IFERROR(AA12/W12-1,"")</f>
        <v/>
      </c>
      <c r="AB51" s="35">
        <f>IFERROR(AB12/X12-1,"")</f>
        <v/>
      </c>
      <c r="AC51" s="35">
        <f>IFERROR(AC12/Y12-1,"")</f>
        <v/>
      </c>
      <c r="AD51" s="35">
        <f>IFERROR(AD12/Z12-1,"")</f>
        <v/>
      </c>
      <c r="AE51" s="35">
        <f>IFERROR(AE12/AA12-1,"")</f>
        <v/>
      </c>
      <c r="AF51" s="35">
        <f>IFERROR(AF12/AB12-1,"")</f>
        <v/>
      </c>
      <c r="AG51" s="35">
        <f>IFERROR(AG12/AC12-1,"")</f>
        <v/>
      </c>
      <c r="AH51" s="35">
        <f>IFERROR(AH12/AD12-1,"")</f>
        <v/>
      </c>
      <c r="AK51" s="34">
        <f>IFERROR(AK12/AJ12-1,"")</f>
        <v/>
      </c>
      <c r="AL51" s="34">
        <f>IFERROR(AL12/AK12-1,"")</f>
        <v/>
      </c>
      <c r="AM51" s="34">
        <f>IFERROR(AM12/AL12-1,"")</f>
        <v/>
      </c>
      <c r="AN51" s="34">
        <f>IFERROR(AN12/AM12-1,"")</f>
        <v/>
      </c>
      <c r="AO51" s="35">
        <f>IFERROR(AO12/AN12-1,"")</f>
        <v/>
      </c>
      <c r="AP51" s="35">
        <f>IFERROR(AP12/AO12-1,"")</f>
        <v/>
      </c>
      <c r="AQ51" s="35">
        <f>IFERROR(AQ12/AP12-1,"")</f>
        <v/>
      </c>
      <c r="AR51" s="35">
        <f>IFERROR(AR12/AQ12-1,"")</f>
        <v/>
      </c>
      <c r="AS51" s="35">
        <f>IFERROR(AS12/AR12-1,"")</f>
        <v/>
      </c>
    </row>
    <row r="52">
      <c r="D52" s="8" t="inlineStr">
        <is>
          <t>YoY Total Revenue Growth</t>
        </is>
      </c>
      <c r="K52" s="34">
        <f>IFERROR(K13/G13-1,"")</f>
        <v/>
      </c>
      <c r="L52" s="34">
        <f>IFERROR(L13/H13-1,"")</f>
        <v/>
      </c>
      <c r="M52" s="34">
        <f>IFERROR(M13/I13-1,"")</f>
        <v/>
      </c>
      <c r="N52" s="34">
        <f>IFERROR(N13/J13-1,"")</f>
        <v/>
      </c>
      <c r="O52" s="34">
        <f>IFERROR(O13/K13-1,"")</f>
        <v/>
      </c>
      <c r="P52" s="34">
        <f>IFERROR(P13/L13-1,"")</f>
        <v/>
      </c>
      <c r="Q52" s="34">
        <f>IFERROR(Q13/M13-1,"")</f>
        <v/>
      </c>
      <c r="R52" s="34">
        <f>IFERROR(R13/N13-1,"")</f>
        <v/>
      </c>
      <c r="S52" s="34">
        <f>IFERROR(S13/O13-1,"")</f>
        <v/>
      </c>
      <c r="T52" s="34">
        <f>IFERROR(T13/P13-1,"")</f>
        <v/>
      </c>
      <c r="U52" s="34">
        <f>IFERROR(U13/Q13-1,"")</f>
        <v/>
      </c>
      <c r="V52" s="34">
        <f>IFERROR(V13/R13-1,"")</f>
        <v/>
      </c>
      <c r="W52" s="34">
        <f>IFERROR(W13/S13-1,"")</f>
        <v/>
      </c>
      <c r="X52" s="34">
        <f>IFERROR(X13/T13-1,"")</f>
        <v/>
      </c>
      <c r="Y52" s="34">
        <f>IFERROR(Y13/U13-1,"")</f>
        <v/>
      </c>
      <c r="Z52" s="34">
        <f>IFERROR(Z13/V13-1,"")</f>
        <v/>
      </c>
      <c r="AA52" s="34">
        <f>IFERROR(AA13/W13-1,"")</f>
        <v/>
      </c>
      <c r="AB52" s="35">
        <f>IFERROR(AB13/X13-1,"")</f>
        <v/>
      </c>
      <c r="AC52" s="35">
        <f>IFERROR(AC13/Y13-1,"")</f>
        <v/>
      </c>
      <c r="AD52" s="35">
        <f>IFERROR(AD13/Z13-1,"")</f>
        <v/>
      </c>
      <c r="AE52" s="35">
        <f>IFERROR(AE13/AA13-1,"")</f>
        <v/>
      </c>
      <c r="AF52" s="35">
        <f>IFERROR(AF13/AB13-1,"")</f>
        <v/>
      </c>
      <c r="AG52" s="35">
        <f>IFERROR(AG13/AC13-1,"")</f>
        <v/>
      </c>
      <c r="AH52" s="35">
        <f>IFERROR(AH13/AD13-1,"")</f>
        <v/>
      </c>
      <c r="AK52" s="34">
        <f>IFERROR(AK13/AJ13-1,"")</f>
        <v/>
      </c>
      <c r="AL52" s="34">
        <f>IFERROR(AL13/AK13-1,"")</f>
        <v/>
      </c>
      <c r="AM52" s="34">
        <f>IFERROR(AM13/AL13-1,"")</f>
        <v/>
      </c>
      <c r="AN52" s="34">
        <f>IFERROR(AN13/AM13-1,"")</f>
        <v/>
      </c>
      <c r="AO52" s="35">
        <f>IFERROR(AO13/AN13-1,"")</f>
        <v/>
      </c>
      <c r="AP52" s="35">
        <f>IFERROR(AP13/AO13-1,"")</f>
        <v/>
      </c>
      <c r="AQ52" s="35">
        <f>IFERROR(AQ13/AP13-1,"")</f>
        <v/>
      </c>
      <c r="AR52" s="35">
        <f>IFERROR(AR13/AQ13-1,"")</f>
        <v/>
      </c>
      <c r="AS52" s="35">
        <f>IFERROR(AS13/AR13-1,"")</f>
        <v/>
      </c>
    </row>
    <row r="53">
      <c r="D53" s="8" t="inlineStr">
        <is>
          <t>Cost of Revenue % of Revenue</t>
        </is>
      </c>
      <c r="G53" s="34">
        <f>IFERROR(-G16/G13,"")</f>
        <v/>
      </c>
      <c r="H53" s="34">
        <f>IFERROR(-H16/H13,"")</f>
        <v/>
      </c>
      <c r="I53" s="34">
        <f>IFERROR(-I16/I13,"")</f>
        <v/>
      </c>
      <c r="J53" s="34">
        <f>IFERROR(-J16/J13,"")</f>
        <v/>
      </c>
      <c r="K53" s="34">
        <f>IFERROR(-K16/K13,"")</f>
        <v/>
      </c>
      <c r="L53" s="34">
        <f>IFERROR(-L16/L13,"")</f>
        <v/>
      </c>
      <c r="M53" s="34">
        <f>IFERROR(-M16/M13,"")</f>
        <v/>
      </c>
      <c r="N53" s="34">
        <f>IFERROR(-N16/N13,"")</f>
        <v/>
      </c>
      <c r="O53" s="34">
        <f>IFERROR(-O16/O13,"")</f>
        <v/>
      </c>
      <c r="P53" s="34">
        <f>IFERROR(-P16/P13,"")</f>
        <v/>
      </c>
      <c r="Q53" s="34">
        <f>IFERROR(-Q16/Q13,"")</f>
        <v/>
      </c>
      <c r="R53" s="34">
        <f>IFERROR(-R16/R13,"")</f>
        <v/>
      </c>
      <c r="S53" s="34">
        <f>IFERROR(-S16/S13,"")</f>
        <v/>
      </c>
      <c r="T53" s="34">
        <f>IFERROR(-T16/T13,"")</f>
        <v/>
      </c>
      <c r="U53" s="34">
        <f>IFERROR(-U16/U13,"")</f>
        <v/>
      </c>
      <c r="V53" s="34">
        <f>IFERROR(-V16/V13,"")</f>
        <v/>
      </c>
      <c r="W53" s="34">
        <f>IFERROR(-W16/W13,"")</f>
        <v/>
      </c>
      <c r="X53" s="34">
        <f>IFERROR(-X16/X13,"")</f>
        <v/>
      </c>
      <c r="Y53" s="34">
        <f>IFERROR(-Y16/Y13,"")</f>
        <v/>
      </c>
      <c r="Z53" s="34">
        <f>IFERROR(-Z16/Z13,"")</f>
        <v/>
      </c>
      <c r="AA53" s="34">
        <f>IFERROR(-AA16/AA13,"")</f>
        <v/>
      </c>
      <c r="AB53" s="36" t="n">
        <v>0.195</v>
      </c>
      <c r="AC53" s="36" t="n">
        <v>0.205</v>
      </c>
      <c r="AD53" s="36" t="n">
        <v>0.21</v>
      </c>
      <c r="AE53" s="36" t="n">
        <v>0.215</v>
      </c>
      <c r="AF53" s="36" t="n">
        <v>0.215</v>
      </c>
      <c r="AG53" s="36" t="n">
        <v>0.215</v>
      </c>
      <c r="AH53" s="36" t="n">
        <v>0.215</v>
      </c>
      <c r="AJ53" s="34">
        <f>IFERROR(-AJ16/AJ13,"")</f>
        <v/>
      </c>
      <c r="AK53" s="34">
        <f>IFERROR(-AK16/AK13,"")</f>
        <v/>
      </c>
      <c r="AL53" s="34">
        <f>IFERROR(-AL16/AL13,"")</f>
        <v/>
      </c>
      <c r="AM53" s="34">
        <f>IFERROR(-AM16/AM13,"")</f>
        <v/>
      </c>
      <c r="AN53" s="34">
        <f>IFERROR(-AN16/AN13,"")</f>
        <v/>
      </c>
      <c r="AO53" s="35">
        <f>IFERROR(-AO16/AO13,"")</f>
        <v/>
      </c>
      <c r="AP53" s="35">
        <f>IFERROR(-AP16/AP13,"")</f>
        <v/>
      </c>
      <c r="AQ53" s="36" t="n">
        <v>0.22</v>
      </c>
      <c r="AR53" s="36" t="n">
        <v>0.225</v>
      </c>
      <c r="AS53" s="36" t="n">
        <v>0.23</v>
      </c>
    </row>
    <row r="54">
      <c r="D54" s="8" t="inlineStr">
        <is>
          <t>R&amp;D % of Revenue</t>
        </is>
      </c>
      <c r="G54" s="34">
        <f>IFERROR(-G17/G13,"")</f>
        <v/>
      </c>
      <c r="H54" s="34">
        <f>IFERROR(-H17/H13,"")</f>
        <v/>
      </c>
      <c r="I54" s="34">
        <f>IFERROR(-I17/I13,"")</f>
        <v/>
      </c>
      <c r="J54" s="34">
        <f>IFERROR(-J17/J13,"")</f>
        <v/>
      </c>
      <c r="K54" s="34">
        <f>IFERROR(-K17/K13,"")</f>
        <v/>
      </c>
      <c r="L54" s="34">
        <f>IFERROR(-L17/L13,"")</f>
        <v/>
      </c>
      <c r="M54" s="34">
        <f>IFERROR(-M17/M13,"")</f>
        <v/>
      </c>
      <c r="N54" s="34">
        <f>IFERROR(-N17/N13,"")</f>
        <v/>
      </c>
      <c r="O54" s="34">
        <f>IFERROR(-O17/O13,"")</f>
        <v/>
      </c>
      <c r="P54" s="34">
        <f>IFERROR(-P17/P13,"")</f>
        <v/>
      </c>
      <c r="Q54" s="34">
        <f>IFERROR(-Q17/Q13,"")</f>
        <v/>
      </c>
      <c r="R54" s="34">
        <f>IFERROR(-R17/R13,"")</f>
        <v/>
      </c>
      <c r="S54" s="34">
        <f>IFERROR(-S17/S13,"")</f>
        <v/>
      </c>
      <c r="T54" s="34">
        <f>IFERROR(-T17/T13,"")</f>
        <v/>
      </c>
      <c r="U54" s="34">
        <f>IFERROR(-U17/U13,"")</f>
        <v/>
      </c>
      <c r="V54" s="34">
        <f>IFERROR(-V17/V13,"")</f>
        <v/>
      </c>
      <c r="W54" s="34">
        <f>IFERROR(-W17/W13,"")</f>
        <v/>
      </c>
      <c r="X54" s="34">
        <f>IFERROR(-X17/X13,"")</f>
        <v/>
      </c>
      <c r="Y54" s="34">
        <f>IFERROR(-Y17/Y13,"")</f>
        <v/>
      </c>
      <c r="Z54" s="34">
        <f>IFERROR(-Z17/Z13,"")</f>
        <v/>
      </c>
      <c r="AA54" s="34">
        <f>IFERROR(-AA17/AA13,"")</f>
        <v/>
      </c>
      <c r="AB54" s="36" t="n">
        <v>0.33</v>
      </c>
      <c r="AC54" s="36" t="n">
        <v>0.345</v>
      </c>
      <c r="AD54" s="36" t="n">
        <v>0.345</v>
      </c>
      <c r="AE54" s="36" t="n">
        <v>0.345</v>
      </c>
      <c r="AF54" s="36" t="n">
        <v>0.34</v>
      </c>
      <c r="AG54" s="36" t="n">
        <v>0.335</v>
      </c>
      <c r="AH54" s="36" t="n">
        <v>0.32</v>
      </c>
      <c r="AJ54" s="34">
        <f>IFERROR(-AJ17/AJ13,"")</f>
        <v/>
      </c>
      <c r="AK54" s="34">
        <f>IFERROR(-AK17/AK13,"")</f>
        <v/>
      </c>
      <c r="AL54" s="34">
        <f>IFERROR(-AL17/AL13,"")</f>
        <v/>
      </c>
      <c r="AM54" s="34">
        <f>IFERROR(-AM17/AM13,"")</f>
        <v/>
      </c>
      <c r="AN54" s="34">
        <f>IFERROR(-AN17/AN13,"")</f>
        <v/>
      </c>
      <c r="AO54" s="35">
        <f>IFERROR(-AO17/AO13,"")</f>
        <v/>
      </c>
      <c r="AP54" s="35">
        <f>IFERROR(-AP17/AP13,"")</f>
        <v/>
      </c>
      <c r="AQ54" s="36" t="n">
        <v>0.315</v>
      </c>
      <c r="AR54" s="36" t="n">
        <v>0.305</v>
      </c>
      <c r="AS54" s="36" t="n">
        <v>0.295</v>
      </c>
    </row>
    <row r="55">
      <c r="D55" s="8" t="inlineStr">
        <is>
          <t>Marketing &amp; Sales % of Revenue</t>
        </is>
      </c>
      <c r="G55" s="34">
        <f>IFERROR(-G18/G13,"")</f>
        <v/>
      </c>
      <c r="H55" s="34">
        <f>IFERROR(-H18/H13,"")</f>
        <v/>
      </c>
      <c r="I55" s="34">
        <f>IFERROR(-I18/I13,"")</f>
        <v/>
      </c>
      <c r="J55" s="34">
        <f>IFERROR(-J18/J13,"")</f>
        <v/>
      </c>
      <c r="K55" s="34">
        <f>IFERROR(-K18/K13,"")</f>
        <v/>
      </c>
      <c r="L55" s="34">
        <f>IFERROR(-L18/L13,"")</f>
        <v/>
      </c>
      <c r="M55" s="34">
        <f>IFERROR(-M18/M13,"")</f>
        <v/>
      </c>
      <c r="N55" s="34">
        <f>IFERROR(-N18/N13,"")</f>
        <v/>
      </c>
      <c r="O55" s="34">
        <f>IFERROR(-O18/O13,"")</f>
        <v/>
      </c>
      <c r="P55" s="34">
        <f>IFERROR(-P18/P13,"")</f>
        <v/>
      </c>
      <c r="Q55" s="34">
        <f>IFERROR(-Q18/Q13,"")</f>
        <v/>
      </c>
      <c r="R55" s="34">
        <f>IFERROR(-R18/R13,"")</f>
        <v/>
      </c>
      <c r="S55" s="34">
        <f>IFERROR(-S18/S13,"")</f>
        <v/>
      </c>
      <c r="T55" s="34">
        <f>IFERROR(-T18/T13,"")</f>
        <v/>
      </c>
      <c r="U55" s="34">
        <f>IFERROR(-U18/U13,"")</f>
        <v/>
      </c>
      <c r="V55" s="34">
        <f>IFERROR(-V18/V13,"")</f>
        <v/>
      </c>
      <c r="W55" s="34">
        <f>IFERROR(-W18/W13,"")</f>
        <v/>
      </c>
      <c r="X55" s="34">
        <f>IFERROR(-X18/X13,"")</f>
        <v/>
      </c>
      <c r="Y55" s="34">
        <f>IFERROR(-Y18/Y13,"")</f>
        <v/>
      </c>
      <c r="Z55" s="34">
        <f>IFERROR(-Z18/Z13,"")</f>
        <v/>
      </c>
      <c r="AA55" s="34">
        <f>IFERROR(-AA18/AA13,"")</f>
        <v/>
      </c>
      <c r="AB55" s="36" t="n">
        <v>0.058</v>
      </c>
      <c r="AC55" s="36" t="n">
        <v>0.058</v>
      </c>
      <c r="AD55" s="36" t="n">
        <v>0.062</v>
      </c>
      <c r="AE55" s="36" t="n">
        <v>0.06</v>
      </c>
      <c r="AF55" s="36" t="n">
        <v>0.06</v>
      </c>
      <c r="AG55" s="36" t="n">
        <v>0.06</v>
      </c>
      <c r="AH55" s="36" t="n">
        <v>0.063</v>
      </c>
      <c r="AJ55" s="34">
        <f>IFERROR(-AJ18/AJ13,"")</f>
        <v/>
      </c>
      <c r="AK55" s="34">
        <f>IFERROR(-AK18/AK13,"")</f>
        <v/>
      </c>
      <c r="AL55" s="34">
        <f>IFERROR(-AL18/AL13,"")</f>
        <v/>
      </c>
      <c r="AM55" s="34">
        <f>IFERROR(-AM18/AM13,"")</f>
        <v/>
      </c>
      <c r="AN55" s="34">
        <f>IFERROR(-AN18/AN13,"")</f>
        <v/>
      </c>
      <c r="AO55" s="35">
        <f>IFERROR(-AO18/AO13,"")</f>
        <v/>
      </c>
      <c r="AP55" s="35">
        <f>IFERROR(-AP18/AP13,"")</f>
        <v/>
      </c>
      <c r="AQ55" s="36" t="n">
        <v>0.06</v>
      </c>
      <c r="AR55" s="36" t="n">
        <v>0.059</v>
      </c>
      <c r="AS55" s="36" t="n">
        <v>0.058</v>
      </c>
    </row>
    <row r="56">
      <c r="D56" s="8" t="inlineStr">
        <is>
          <t>G&amp;A % of Revenue</t>
        </is>
      </c>
      <c r="G56" s="34">
        <f>IFERROR(-G19/G13,"")</f>
        <v/>
      </c>
      <c r="H56" s="34">
        <f>IFERROR(-H19/H13,"")</f>
        <v/>
      </c>
      <c r="I56" s="34">
        <f>IFERROR(-I19/I13,"")</f>
        <v/>
      </c>
      <c r="J56" s="34">
        <f>IFERROR(-J19/J13,"")</f>
        <v/>
      </c>
      <c r="K56" s="34">
        <f>IFERROR(-K19/K13,"")</f>
        <v/>
      </c>
      <c r="L56" s="34">
        <f>IFERROR(-L19/L13,"")</f>
        <v/>
      </c>
      <c r="M56" s="34">
        <f>IFERROR(-M19/M13,"")</f>
        <v/>
      </c>
      <c r="N56" s="34">
        <f>IFERROR(-N19/N13,"")</f>
        <v/>
      </c>
      <c r="O56" s="34">
        <f>IFERROR(-O19/O13,"")</f>
        <v/>
      </c>
      <c r="P56" s="34">
        <f>IFERROR(-P19/P13,"")</f>
        <v/>
      </c>
      <c r="Q56" s="34">
        <f>IFERROR(-Q19/Q13,"")</f>
        <v/>
      </c>
      <c r="R56" s="34">
        <f>IFERROR(-R19/R13,"")</f>
        <v/>
      </c>
      <c r="S56" s="34">
        <f>IFERROR(-S19/S13,"")</f>
        <v/>
      </c>
      <c r="T56" s="34">
        <f>IFERROR(-T19/T13,"")</f>
        <v/>
      </c>
      <c r="U56" s="34">
        <f>IFERROR(-U19/U13,"")</f>
        <v/>
      </c>
      <c r="V56" s="34">
        <f>IFERROR(-V19/V13,"")</f>
        <v/>
      </c>
      <c r="W56" s="34">
        <f>IFERROR(-W19/W13,"")</f>
        <v/>
      </c>
      <c r="X56" s="34">
        <f>IFERROR(-X19/X13,"")</f>
        <v/>
      </c>
      <c r="Y56" s="34">
        <f>IFERROR(-Y19/Y13,"")</f>
        <v/>
      </c>
      <c r="Z56" s="34">
        <f>IFERROR(-Z19/Z13,"")</f>
        <v/>
      </c>
      <c r="AA56" s="34">
        <f>IFERROR(-AA19/AA13,"")</f>
        <v/>
      </c>
      <c r="AB56" s="36" t="n">
        <v>0.057</v>
      </c>
      <c r="AC56" s="36" t="n">
        <v>0.057</v>
      </c>
      <c r="AD56" s="36" t="n">
        <v>0.055</v>
      </c>
      <c r="AE56" s="36" t="n">
        <v>0.055</v>
      </c>
      <c r="AF56" s="36" t="n">
        <v>0.055</v>
      </c>
      <c r="AG56" s="36" t="n">
        <v>0.055</v>
      </c>
      <c r="AH56" s="36" t="n">
        <v>0.052</v>
      </c>
      <c r="AJ56" s="34">
        <f>IFERROR(-AJ19/AJ13,"")</f>
        <v/>
      </c>
      <c r="AK56" s="34">
        <f>IFERROR(-AK19/AK13,"")</f>
        <v/>
      </c>
      <c r="AL56" s="34">
        <f>IFERROR(-AL19/AL13,"")</f>
        <v/>
      </c>
      <c r="AM56" s="34">
        <f>IFERROR(-AM19/AM13,"")</f>
        <v/>
      </c>
      <c r="AN56" s="34">
        <f>IFERROR(-AN19/AN13,"")</f>
        <v/>
      </c>
      <c r="AO56" s="35">
        <f>IFERROR(-AO19/AO13,"")</f>
        <v/>
      </c>
      <c r="AP56" s="35">
        <f>IFERROR(-AP19/AP13,"")</f>
        <v/>
      </c>
      <c r="AQ56" s="36" t="n">
        <v>0.052</v>
      </c>
      <c r="AR56" s="36" t="n">
        <v>0.051</v>
      </c>
      <c r="AS56" s="36" t="n">
        <v>0.05</v>
      </c>
    </row>
    <row r="57">
      <c r="D57" s="8" t="inlineStr">
        <is>
          <t>Total Costs and Expenses % of Revenue</t>
        </is>
      </c>
      <c r="G57" s="34">
        <f>IFERROR(-G20/G13,"")</f>
        <v/>
      </c>
      <c r="H57" s="34">
        <f>IFERROR(-H20/H13,"")</f>
        <v/>
      </c>
      <c r="I57" s="34">
        <f>IFERROR(-I20/I13,"")</f>
        <v/>
      </c>
      <c r="J57" s="34">
        <f>IFERROR(-J20/J13,"")</f>
        <v/>
      </c>
      <c r="K57" s="34">
        <f>IFERROR(-K20/K13,"")</f>
        <v/>
      </c>
      <c r="L57" s="34">
        <f>IFERROR(-L20/L13,"")</f>
        <v/>
      </c>
      <c r="M57" s="34">
        <f>IFERROR(-M20/M13,"")</f>
        <v/>
      </c>
      <c r="N57" s="34">
        <f>IFERROR(-N20/N13,"")</f>
        <v/>
      </c>
      <c r="O57" s="34">
        <f>IFERROR(-O20/O13,"")</f>
        <v/>
      </c>
      <c r="P57" s="34">
        <f>IFERROR(-P20/P13,"")</f>
        <v/>
      </c>
      <c r="Q57" s="34">
        <f>IFERROR(-Q20/Q13,"")</f>
        <v/>
      </c>
      <c r="R57" s="34">
        <f>IFERROR(-R20/R13,"")</f>
        <v/>
      </c>
      <c r="S57" s="34">
        <f>IFERROR(-S20/S13,"")</f>
        <v/>
      </c>
      <c r="T57" s="34">
        <f>IFERROR(-T20/T13,"")</f>
        <v/>
      </c>
      <c r="U57" s="34">
        <f>IFERROR(-U20/U13,"")</f>
        <v/>
      </c>
      <c r="V57" s="34">
        <f>IFERROR(-V20/V13,"")</f>
        <v/>
      </c>
      <c r="W57" s="34">
        <f>IFERROR(-W20/W13,"")</f>
        <v/>
      </c>
      <c r="X57" s="34">
        <f>IFERROR(-X20/X13,"")</f>
        <v/>
      </c>
      <c r="Y57" s="34">
        <f>IFERROR(-Y20/Y13,"")</f>
        <v/>
      </c>
      <c r="Z57" s="34">
        <f>IFERROR(-Z20/Z13,"")</f>
        <v/>
      </c>
      <c r="AA57" s="34">
        <f>IFERROR(-AA20/AA13,"")</f>
        <v/>
      </c>
      <c r="AB57" s="35">
        <f>IFERROR(-AB20/AB13,"")</f>
        <v/>
      </c>
      <c r="AC57" s="35">
        <f>IFERROR(-AC20/AC13,"")</f>
        <v/>
      </c>
      <c r="AD57" s="35">
        <f>IFERROR(-AD20/AD13,"")</f>
        <v/>
      </c>
      <c r="AE57" s="35">
        <f>IFERROR(-AE20/AE13,"")</f>
        <v/>
      </c>
      <c r="AF57" s="35">
        <f>IFERROR(-AF20/AF13,"")</f>
        <v/>
      </c>
      <c r="AG57" s="35">
        <f>IFERROR(-AG20/AG13,"")</f>
        <v/>
      </c>
      <c r="AH57" s="35">
        <f>IFERROR(-AH20/AH13,"")</f>
        <v/>
      </c>
      <c r="AJ57" s="34">
        <f>IFERROR(-AJ20/AJ13,"")</f>
        <v/>
      </c>
      <c r="AK57" s="34">
        <f>IFERROR(-AK20/AK13,"")</f>
        <v/>
      </c>
      <c r="AL57" s="34">
        <f>IFERROR(-AL20/AL13,"")</f>
        <v/>
      </c>
      <c r="AM57" s="34">
        <f>IFERROR(-AM20/AM13,"")</f>
        <v/>
      </c>
      <c r="AN57" s="34">
        <f>IFERROR(-AN20/AN13,"")</f>
        <v/>
      </c>
      <c r="AO57" s="35">
        <f>IFERROR(-AO20/AO13,"")</f>
        <v/>
      </c>
      <c r="AP57" s="35">
        <f>IFERROR(-AP20/AP13,"")</f>
        <v/>
      </c>
      <c r="AQ57" s="35">
        <f>IFERROR(-AQ20/AQ13,"")</f>
        <v/>
      </c>
      <c r="AR57" s="35">
        <f>IFERROR(-AR20/AR13,"")</f>
        <v/>
      </c>
      <c r="AS57" s="35">
        <f>IFERROR(-AS20/AS13,"")</f>
        <v/>
      </c>
    </row>
    <row r="58">
      <c r="D58" s="8" t="inlineStr">
        <is>
          <t>Operating Margin</t>
        </is>
      </c>
      <c r="G58" s="34">
        <f>IFERROR(G22/G13,"")</f>
        <v/>
      </c>
      <c r="H58" s="34">
        <f>IFERROR(H22/H13,"")</f>
        <v/>
      </c>
      <c r="I58" s="34">
        <f>IFERROR(I22/I13,"")</f>
        <v/>
      </c>
      <c r="J58" s="34">
        <f>IFERROR(J22/J13,"")</f>
        <v/>
      </c>
      <c r="K58" s="34">
        <f>IFERROR(K22/K13,"")</f>
        <v/>
      </c>
      <c r="L58" s="34">
        <f>IFERROR(L22/L13,"")</f>
        <v/>
      </c>
      <c r="M58" s="34">
        <f>IFERROR(M22/M13,"")</f>
        <v/>
      </c>
      <c r="N58" s="34">
        <f>IFERROR(N22/N13,"")</f>
        <v/>
      </c>
      <c r="O58" s="34">
        <f>IFERROR(O22/O13,"")</f>
        <v/>
      </c>
      <c r="P58" s="34">
        <f>IFERROR(P22/P13,"")</f>
        <v/>
      </c>
      <c r="Q58" s="34">
        <f>IFERROR(Q22/Q13,"")</f>
        <v/>
      </c>
      <c r="R58" s="34">
        <f>IFERROR(R22/R13,"")</f>
        <v/>
      </c>
      <c r="S58" s="34">
        <f>IFERROR(S22/S13,"")</f>
        <v/>
      </c>
      <c r="T58" s="34">
        <f>IFERROR(T22/T13,"")</f>
        <v/>
      </c>
      <c r="U58" s="34">
        <f>IFERROR(U22/U13,"")</f>
        <v/>
      </c>
      <c r="V58" s="34">
        <f>IFERROR(V22/V13,"")</f>
        <v/>
      </c>
      <c r="W58" s="34">
        <f>IFERROR(W22/W13,"")</f>
        <v/>
      </c>
      <c r="X58" s="34">
        <f>IFERROR(X22/X13,"")</f>
        <v/>
      </c>
      <c r="Y58" s="34">
        <f>IFERROR(Y22/Y13,"")</f>
        <v/>
      </c>
      <c r="Z58" s="34">
        <f>IFERROR(Z22/Z13,"")</f>
        <v/>
      </c>
      <c r="AA58" s="34">
        <f>IFERROR(AA22/AA13,"")</f>
        <v/>
      </c>
      <c r="AB58" s="35">
        <f>IFERROR(AB22/AB13,"")</f>
        <v/>
      </c>
      <c r="AC58" s="35">
        <f>IFERROR(AC22/AC13,"")</f>
        <v/>
      </c>
      <c r="AD58" s="35">
        <f>IFERROR(AD22/AD13,"")</f>
        <v/>
      </c>
      <c r="AE58" s="35">
        <f>IFERROR(AE22/AE13,"")</f>
        <v/>
      </c>
      <c r="AF58" s="35">
        <f>IFERROR(AF22/AF13,"")</f>
        <v/>
      </c>
      <c r="AG58" s="35">
        <f>IFERROR(AG22/AG13,"")</f>
        <v/>
      </c>
      <c r="AH58" s="35">
        <f>IFERROR(AH22/AH13,"")</f>
        <v/>
      </c>
      <c r="AJ58" s="34">
        <f>IFERROR(AJ22/AJ13,"")</f>
        <v/>
      </c>
      <c r="AK58" s="34">
        <f>IFERROR(AK22/AK13,"")</f>
        <v/>
      </c>
      <c r="AL58" s="34">
        <f>IFERROR(AL22/AL13,"")</f>
        <v/>
      </c>
      <c r="AM58" s="34">
        <f>IFERROR(AM22/AM13,"")</f>
        <v/>
      </c>
      <c r="AN58" s="34">
        <f>IFERROR(AN22/AN13,"")</f>
        <v/>
      </c>
      <c r="AO58" s="35">
        <f>IFERROR(AO22/AO13,"")</f>
        <v/>
      </c>
      <c r="AP58" s="35">
        <f>IFERROR(AP22/AP13,"")</f>
        <v/>
      </c>
      <c r="AQ58" s="35">
        <f>IFERROR(AQ22/AQ13,"")</f>
        <v/>
      </c>
      <c r="AR58" s="35">
        <f>IFERROR(AR22/AR13,"")</f>
        <v/>
      </c>
      <c r="AS58" s="35">
        <f>IFERROR(AS22/AS13,"")</f>
        <v/>
      </c>
    </row>
    <row r="59">
      <c r="D59" s="8" t="inlineStr">
        <is>
          <t>FoA Operating Margin (FoA OI / FoA Revenue)</t>
        </is>
      </c>
      <c r="G59" s="34">
        <f>IFERROR(G38/(G10+G11),"")</f>
        <v/>
      </c>
      <c r="H59" s="34">
        <f>IFERROR(H38/(H10+H11),"")</f>
        <v/>
      </c>
      <c r="I59" s="34">
        <f>IFERROR(I38/(I10+I11),"")</f>
        <v/>
      </c>
      <c r="J59" s="34">
        <f>IFERROR(J38/(J10+J11),"")</f>
        <v/>
      </c>
      <c r="K59" s="34">
        <f>IFERROR(K38/(K10+K11),"")</f>
        <v/>
      </c>
      <c r="L59" s="34">
        <f>IFERROR(L38/(L10+L11),"")</f>
        <v/>
      </c>
      <c r="M59" s="34">
        <f>IFERROR(M38/(M10+M11),"")</f>
        <v/>
      </c>
      <c r="N59" s="34">
        <f>IFERROR(N38/(N10+N11),"")</f>
        <v/>
      </c>
      <c r="O59" s="34">
        <f>IFERROR(O38/(O10+O11),"")</f>
        <v/>
      </c>
      <c r="P59" s="34">
        <f>IFERROR(P38/(P10+P11),"")</f>
        <v/>
      </c>
      <c r="Q59" s="34">
        <f>IFERROR(Q38/(Q10+Q11),"")</f>
        <v/>
      </c>
      <c r="R59" s="34">
        <f>IFERROR(R38/(R10+R11),"")</f>
        <v/>
      </c>
      <c r="S59" s="34">
        <f>IFERROR(S38/(S10+S11),"")</f>
        <v/>
      </c>
      <c r="T59" s="34">
        <f>IFERROR(T38/(T10+T11),"")</f>
        <v/>
      </c>
      <c r="U59" s="34">
        <f>IFERROR(U38/(U10+U11),"")</f>
        <v/>
      </c>
      <c r="V59" s="34">
        <f>IFERROR(V38/(V10+V11),"")</f>
        <v/>
      </c>
      <c r="W59" s="34">
        <f>IFERROR(W38/(W10+W11),"")</f>
        <v/>
      </c>
      <c r="X59" s="34">
        <f>IFERROR(X38/(X10+X11),"")</f>
        <v/>
      </c>
      <c r="Y59" s="34">
        <f>IFERROR(Y38/(Y10+Y11),"")</f>
        <v/>
      </c>
      <c r="Z59" s="34">
        <f>IFERROR(Z38/(Z10+Z11),"")</f>
        <v/>
      </c>
      <c r="AA59" s="34">
        <f>IFERROR(AA38/(AA10+AA11),"")</f>
        <v/>
      </c>
      <c r="AB59" s="35">
        <f>IFERROR(AB38/(AB10+AB11),"")</f>
        <v/>
      </c>
      <c r="AC59" s="35">
        <f>IFERROR(AC38/(AC10+AC11),"")</f>
        <v/>
      </c>
      <c r="AD59" s="35">
        <f>IFERROR(AD38/(AD10+AD11),"")</f>
        <v/>
      </c>
      <c r="AE59" s="35">
        <f>IFERROR(AE38/(AE10+AE11),"")</f>
        <v/>
      </c>
      <c r="AF59" s="35">
        <f>IFERROR(AF38/(AF10+AF11),"")</f>
        <v/>
      </c>
      <c r="AG59" s="35">
        <f>IFERROR(AG38/(AG10+AG11),"")</f>
        <v/>
      </c>
      <c r="AH59" s="35">
        <f>IFERROR(AH38/(AH10+AH11),"")</f>
        <v/>
      </c>
      <c r="AJ59" s="34">
        <f>IFERROR(AJ38/(AJ10+AJ11),"")</f>
        <v/>
      </c>
      <c r="AK59" s="34">
        <f>IFERROR(AK38/(AK10+AK11),"")</f>
        <v/>
      </c>
      <c r="AL59" s="34">
        <f>IFERROR(AL38/(AL10+AL11),"")</f>
        <v/>
      </c>
      <c r="AM59" s="34">
        <f>IFERROR(AM38/(AM10+AM11),"")</f>
        <v/>
      </c>
      <c r="AN59" s="34">
        <f>IFERROR(AN38/(AN10+AN11),"")</f>
        <v/>
      </c>
      <c r="AO59" s="35">
        <f>IFERROR(AO38/(AO10+AO11),"")</f>
        <v/>
      </c>
      <c r="AP59" s="35">
        <f>IFERROR(AP38/(AP10+AP11),"")</f>
        <v/>
      </c>
      <c r="AQ59" s="35">
        <f>IFERROR(AQ38/(AQ10+AQ11),"")</f>
        <v/>
      </c>
      <c r="AR59" s="35">
        <f>IFERROR(AR38/(AR10+AR11),"")</f>
        <v/>
      </c>
      <c r="AS59" s="35">
        <f>IFERROR(AS38/(AS10+AS11),"")</f>
        <v/>
      </c>
    </row>
    <row r="60">
      <c r="D60" s="8" t="inlineStr">
        <is>
          <t>Interest and Other Income % of Revenue</t>
        </is>
      </c>
      <c r="G60" s="34">
        <f>IFERROR(G25/G13,"")</f>
        <v/>
      </c>
      <c r="H60" s="34">
        <f>IFERROR(H25/H13,"")</f>
        <v/>
      </c>
      <c r="I60" s="34">
        <f>IFERROR(I25/I13,"")</f>
        <v/>
      </c>
      <c r="J60" s="34">
        <f>IFERROR(J25/J13,"")</f>
        <v/>
      </c>
      <c r="K60" s="34">
        <f>IFERROR(K25/K13,"")</f>
        <v/>
      </c>
      <c r="L60" s="34">
        <f>IFERROR(L25/L13,"")</f>
        <v/>
      </c>
      <c r="M60" s="34">
        <f>IFERROR(M25/M13,"")</f>
        <v/>
      </c>
      <c r="N60" s="34">
        <f>IFERROR(N25/N13,"")</f>
        <v/>
      </c>
      <c r="O60" s="34">
        <f>IFERROR(O25/O13,"")</f>
        <v/>
      </c>
      <c r="P60" s="34">
        <f>IFERROR(P25/P13,"")</f>
        <v/>
      </c>
      <c r="Q60" s="34">
        <f>IFERROR(Q25/Q13,"")</f>
        <v/>
      </c>
      <c r="R60" s="34">
        <f>IFERROR(R25/R13,"")</f>
        <v/>
      </c>
      <c r="S60" s="34">
        <f>IFERROR(S25/S13,"")</f>
        <v/>
      </c>
      <c r="T60" s="34">
        <f>IFERROR(T25/T13,"")</f>
        <v/>
      </c>
      <c r="U60" s="34">
        <f>IFERROR(U25/U13,"")</f>
        <v/>
      </c>
      <c r="V60" s="34">
        <f>IFERROR(V25/V13,"")</f>
        <v/>
      </c>
      <c r="W60" s="34">
        <f>IFERROR(W25/W13,"")</f>
        <v/>
      </c>
      <c r="X60" s="34">
        <f>IFERROR(X25/X13,"")</f>
        <v/>
      </c>
      <c r="Y60" s="34">
        <f>IFERROR(Y25/Y13,"")</f>
        <v/>
      </c>
      <c r="Z60" s="34">
        <f>IFERROR(Z25/Z13,"")</f>
        <v/>
      </c>
      <c r="AA60" s="34">
        <f>IFERROR(AA25/AA13,"")</f>
        <v/>
      </c>
      <c r="AB60" s="35">
        <f>IFERROR(AB25/AB13,"")</f>
        <v/>
      </c>
      <c r="AC60" s="35">
        <f>IFERROR(AC25/AC13,"")</f>
        <v/>
      </c>
      <c r="AD60" s="35">
        <f>IFERROR(AD25/AD13,"")</f>
        <v/>
      </c>
      <c r="AE60" s="35">
        <f>IFERROR(AE25/AE13,"")</f>
        <v/>
      </c>
      <c r="AF60" s="35">
        <f>IFERROR(AF25/AF13,"")</f>
        <v/>
      </c>
      <c r="AG60" s="35">
        <f>IFERROR(AG25/AG13,"")</f>
        <v/>
      </c>
      <c r="AH60" s="35">
        <f>IFERROR(AH25/AH13,"")</f>
        <v/>
      </c>
      <c r="AJ60" s="34">
        <f>IFERROR(AJ25/AJ13,"")</f>
        <v/>
      </c>
      <c r="AK60" s="34">
        <f>IFERROR(AK25/AK13,"")</f>
        <v/>
      </c>
      <c r="AL60" s="34">
        <f>IFERROR(AL25/AL13,"")</f>
        <v/>
      </c>
      <c r="AM60" s="34">
        <f>IFERROR(AM25/AM13,"")</f>
        <v/>
      </c>
      <c r="AN60" s="34">
        <f>IFERROR(AN25/AN13,"")</f>
        <v/>
      </c>
      <c r="AO60" s="35">
        <f>IFERROR(AO25/AO13,"")</f>
        <v/>
      </c>
      <c r="AP60" s="35">
        <f>IFERROR(AP25/AP13,"")</f>
        <v/>
      </c>
      <c r="AQ60" s="35">
        <f>IFERROR(AQ25/AQ13,"")</f>
        <v/>
      </c>
      <c r="AR60" s="35">
        <f>IFERROR(AR25/AR13,"")</f>
        <v/>
      </c>
      <c r="AS60" s="35">
        <f>IFERROR(AS25/AS13,"")</f>
        <v/>
      </c>
    </row>
    <row r="61">
      <c r="D61" s="8" t="inlineStr">
        <is>
          <t>Effective Tax Rate</t>
        </is>
      </c>
      <c r="G61" s="34">
        <f>IFERROR(-G29/G26,"")</f>
        <v/>
      </c>
      <c r="H61" s="34">
        <f>IFERROR(-H29/H26,"")</f>
        <v/>
      </c>
      <c r="I61" s="34">
        <f>IFERROR(-I29/I26,"")</f>
        <v/>
      </c>
      <c r="J61" s="34">
        <f>IFERROR(-J29/J26,"")</f>
        <v/>
      </c>
      <c r="K61" s="34">
        <f>IFERROR(-K29/K26,"")</f>
        <v/>
      </c>
      <c r="L61" s="34">
        <f>IFERROR(-L29/L26,"")</f>
        <v/>
      </c>
      <c r="M61" s="34">
        <f>IFERROR(-M29/M26,"")</f>
        <v/>
      </c>
      <c r="N61" s="34">
        <f>IFERROR(-N29/N26,"")</f>
        <v/>
      </c>
      <c r="O61" s="34">
        <f>IFERROR(-O29/O26,"")</f>
        <v/>
      </c>
      <c r="P61" s="34">
        <f>IFERROR(-P29/P26,"")</f>
        <v/>
      </c>
      <c r="Q61" s="34">
        <f>IFERROR(-Q29/Q26,"")</f>
        <v/>
      </c>
      <c r="R61" s="34">
        <f>IFERROR(-R29/R26,"")</f>
        <v/>
      </c>
      <c r="S61" s="34">
        <f>IFERROR(-S29/S26,"")</f>
        <v/>
      </c>
      <c r="T61" s="34">
        <f>IFERROR(-T29/T26,"")</f>
        <v/>
      </c>
      <c r="U61" s="34">
        <f>IFERROR(-U29/U26,"")</f>
        <v/>
      </c>
      <c r="V61" s="34">
        <f>IFERROR(-V29/V26,"")</f>
        <v/>
      </c>
      <c r="W61" s="34">
        <f>IFERROR(-W29/W26,"")</f>
        <v/>
      </c>
      <c r="X61" s="34">
        <f>IFERROR(-X29/X26,"")</f>
        <v/>
      </c>
      <c r="Y61" s="34">
        <f>IFERROR(-Y29/Y26,"")</f>
        <v/>
      </c>
      <c r="Z61" s="34">
        <f>IFERROR(-Z29/Z26,"")</f>
        <v/>
      </c>
      <c r="AA61" s="34">
        <f>IFERROR(-AA29/AA26,"")</f>
        <v/>
      </c>
      <c r="AB61" s="36" t="n">
        <v>0.145</v>
      </c>
      <c r="AC61" s="36" t="n">
        <v>0.145</v>
      </c>
      <c r="AD61" s="36" t="n">
        <v>0.145</v>
      </c>
      <c r="AE61" s="36" t="n">
        <v>0.15</v>
      </c>
      <c r="AF61" s="36" t="n">
        <v>0.15</v>
      </c>
      <c r="AG61" s="36" t="n">
        <v>0.15</v>
      </c>
      <c r="AH61" s="36" t="n">
        <v>0.15</v>
      </c>
      <c r="AJ61" s="34">
        <f>IFERROR(-AJ29/AJ26,"")</f>
        <v/>
      </c>
      <c r="AK61" s="34">
        <f>IFERROR(-AK29/AK26,"")</f>
        <v/>
      </c>
      <c r="AL61" s="34">
        <f>IFERROR(-AL29/AL26,"")</f>
        <v/>
      </c>
      <c r="AM61" s="34">
        <f>IFERROR(-AM29/AM26,"")</f>
        <v/>
      </c>
      <c r="AN61" s="34">
        <f>IFERROR(-AN29/AN26,"")</f>
        <v/>
      </c>
      <c r="AO61" s="35">
        <f>IFERROR(-AO29/AO26,"")</f>
        <v/>
      </c>
      <c r="AP61" s="35">
        <f>IFERROR(-AP29/AP26,"")</f>
        <v/>
      </c>
      <c r="AQ61" s="36" t="n">
        <v>0.155</v>
      </c>
      <c r="AR61" s="36" t="n">
        <v>0.16</v>
      </c>
      <c r="AS61" s="36" t="n">
        <v>0.16</v>
      </c>
    </row>
    <row r="62">
      <c r="D62" s="8" t="inlineStr">
        <is>
          <t>Pretax Margin</t>
        </is>
      </c>
      <c r="G62" s="34">
        <f>IFERROR(G26/G13,"")</f>
        <v/>
      </c>
      <c r="H62" s="34">
        <f>IFERROR(H26/H13,"")</f>
        <v/>
      </c>
      <c r="I62" s="34">
        <f>IFERROR(I26/I13,"")</f>
        <v/>
      </c>
      <c r="J62" s="34">
        <f>IFERROR(J26/J13,"")</f>
        <v/>
      </c>
      <c r="K62" s="34">
        <f>IFERROR(K26/K13,"")</f>
        <v/>
      </c>
      <c r="L62" s="34">
        <f>IFERROR(L26/L13,"")</f>
        <v/>
      </c>
      <c r="M62" s="34">
        <f>IFERROR(M26/M13,"")</f>
        <v/>
      </c>
      <c r="N62" s="34">
        <f>IFERROR(N26/N13,"")</f>
        <v/>
      </c>
      <c r="O62" s="34">
        <f>IFERROR(O26/O13,"")</f>
        <v/>
      </c>
      <c r="P62" s="34">
        <f>IFERROR(P26/P13,"")</f>
        <v/>
      </c>
      <c r="Q62" s="34">
        <f>IFERROR(Q26/Q13,"")</f>
        <v/>
      </c>
      <c r="R62" s="34">
        <f>IFERROR(R26/R13,"")</f>
        <v/>
      </c>
      <c r="S62" s="34">
        <f>IFERROR(S26/S13,"")</f>
        <v/>
      </c>
      <c r="T62" s="34">
        <f>IFERROR(T26/T13,"")</f>
        <v/>
      </c>
      <c r="U62" s="34">
        <f>IFERROR(U26/U13,"")</f>
        <v/>
      </c>
      <c r="V62" s="34">
        <f>IFERROR(V26/V13,"")</f>
        <v/>
      </c>
      <c r="W62" s="34">
        <f>IFERROR(W26/W13,"")</f>
        <v/>
      </c>
      <c r="X62" s="34">
        <f>IFERROR(X26/X13,"")</f>
        <v/>
      </c>
      <c r="Y62" s="34">
        <f>IFERROR(Y26/Y13,"")</f>
        <v/>
      </c>
      <c r="Z62" s="34">
        <f>IFERROR(Z26/Z13,"")</f>
        <v/>
      </c>
      <c r="AA62" s="34">
        <f>IFERROR(AA26/AA13,"")</f>
        <v/>
      </c>
      <c r="AB62" s="35">
        <f>IFERROR(AB26/AB13,"")</f>
        <v/>
      </c>
      <c r="AC62" s="35">
        <f>IFERROR(AC26/AC13,"")</f>
        <v/>
      </c>
      <c r="AD62" s="35">
        <f>IFERROR(AD26/AD13,"")</f>
        <v/>
      </c>
      <c r="AE62" s="35">
        <f>IFERROR(AE26/AE13,"")</f>
        <v/>
      </c>
      <c r="AF62" s="35">
        <f>IFERROR(AF26/AF13,"")</f>
        <v/>
      </c>
      <c r="AG62" s="35">
        <f>IFERROR(AG26/AG13,"")</f>
        <v/>
      </c>
      <c r="AH62" s="35">
        <f>IFERROR(AH26/AH13,"")</f>
        <v/>
      </c>
      <c r="AJ62" s="34">
        <f>IFERROR(AJ26/AJ13,"")</f>
        <v/>
      </c>
      <c r="AK62" s="34">
        <f>IFERROR(AK26/AK13,"")</f>
        <v/>
      </c>
      <c r="AL62" s="34">
        <f>IFERROR(AL26/AL13,"")</f>
        <v/>
      </c>
      <c r="AM62" s="34">
        <f>IFERROR(AM26/AM13,"")</f>
        <v/>
      </c>
      <c r="AN62" s="34">
        <f>IFERROR(AN26/AN13,"")</f>
        <v/>
      </c>
      <c r="AO62" s="35">
        <f>IFERROR(AO26/AO13,"")</f>
        <v/>
      </c>
      <c r="AP62" s="35">
        <f>IFERROR(AP26/AP13,"")</f>
        <v/>
      </c>
      <c r="AQ62" s="35">
        <f>IFERROR(AQ26/AQ13,"")</f>
        <v/>
      </c>
      <c r="AR62" s="35">
        <f>IFERROR(AR26/AR13,"")</f>
        <v/>
      </c>
      <c r="AS62" s="35">
        <f>IFERROR(AS26/AS13,"")</f>
        <v/>
      </c>
    </row>
    <row r="63">
      <c r="D63" s="8" t="inlineStr">
        <is>
          <t>Net Margin</t>
        </is>
      </c>
      <c r="G63" s="34">
        <f>IFERROR(G30/G13,"")</f>
        <v/>
      </c>
      <c r="H63" s="34">
        <f>IFERROR(H30/H13,"")</f>
        <v/>
      </c>
      <c r="I63" s="34">
        <f>IFERROR(I30/I13,"")</f>
        <v/>
      </c>
      <c r="J63" s="34">
        <f>IFERROR(J30/J13,"")</f>
        <v/>
      </c>
      <c r="K63" s="34">
        <f>IFERROR(K30/K13,"")</f>
        <v/>
      </c>
      <c r="L63" s="34">
        <f>IFERROR(L30/L13,"")</f>
        <v/>
      </c>
      <c r="M63" s="34">
        <f>IFERROR(M30/M13,"")</f>
        <v/>
      </c>
      <c r="N63" s="34">
        <f>IFERROR(N30/N13,"")</f>
        <v/>
      </c>
      <c r="O63" s="34">
        <f>IFERROR(O30/O13,"")</f>
        <v/>
      </c>
      <c r="P63" s="34">
        <f>IFERROR(P30/P13,"")</f>
        <v/>
      </c>
      <c r="Q63" s="34">
        <f>IFERROR(Q30/Q13,"")</f>
        <v/>
      </c>
      <c r="R63" s="34">
        <f>IFERROR(R30/R13,"")</f>
        <v/>
      </c>
      <c r="S63" s="34">
        <f>IFERROR(S30/S13,"")</f>
        <v/>
      </c>
      <c r="T63" s="34">
        <f>IFERROR(T30/T13,"")</f>
        <v/>
      </c>
      <c r="U63" s="34">
        <f>IFERROR(U30/U13,"")</f>
        <v/>
      </c>
      <c r="V63" s="34">
        <f>IFERROR(V30/V13,"")</f>
        <v/>
      </c>
      <c r="W63" s="34">
        <f>IFERROR(W30/W13,"")</f>
        <v/>
      </c>
      <c r="X63" s="34">
        <f>IFERROR(X30/X13,"")</f>
        <v/>
      </c>
      <c r="Y63" s="34">
        <f>IFERROR(Y30/Y13,"")</f>
        <v/>
      </c>
      <c r="Z63" s="34">
        <f>IFERROR(Z30/Z13,"")</f>
        <v/>
      </c>
      <c r="AA63" s="34">
        <f>IFERROR(AA30/AA13,"")</f>
        <v/>
      </c>
      <c r="AB63" s="35">
        <f>IFERROR(AB30/AB13,"")</f>
        <v/>
      </c>
      <c r="AC63" s="35">
        <f>IFERROR(AC30/AC13,"")</f>
        <v/>
      </c>
      <c r="AD63" s="35">
        <f>IFERROR(AD30/AD13,"")</f>
        <v/>
      </c>
      <c r="AE63" s="35">
        <f>IFERROR(AE30/AE13,"")</f>
        <v/>
      </c>
      <c r="AF63" s="35">
        <f>IFERROR(AF30/AF13,"")</f>
        <v/>
      </c>
      <c r="AG63" s="35">
        <f>IFERROR(AG30/AG13,"")</f>
        <v/>
      </c>
      <c r="AH63" s="35">
        <f>IFERROR(AH30/AH13,"")</f>
        <v/>
      </c>
      <c r="AJ63" s="34">
        <f>IFERROR(AJ30/AJ13,"")</f>
        <v/>
      </c>
      <c r="AK63" s="34">
        <f>IFERROR(AK30/AK13,"")</f>
        <v/>
      </c>
      <c r="AL63" s="34">
        <f>IFERROR(AL30/AL13,"")</f>
        <v/>
      </c>
      <c r="AM63" s="34">
        <f>IFERROR(AM30/AM13,"")</f>
        <v/>
      </c>
      <c r="AN63" s="34">
        <f>IFERROR(AN30/AN13,"")</f>
        <v/>
      </c>
      <c r="AO63" s="35">
        <f>IFERROR(AO30/AO13,"")</f>
        <v/>
      </c>
      <c r="AP63" s="35">
        <f>IFERROR(AP30/AP13,"")</f>
        <v/>
      </c>
      <c r="AQ63" s="35">
        <f>IFERROR(AQ30/AQ13,"")</f>
        <v/>
      </c>
      <c r="AR63" s="35">
        <f>IFERROR(AR30/AR13,"")</f>
        <v/>
      </c>
      <c r="AS63" s="35">
        <f>IFERROR(AS30/AS13,"")</f>
        <v/>
      </c>
    </row>
    <row r="64">
      <c r="D64" s="8" t="inlineStr">
        <is>
          <t>Diluted Shares QoQ Growth</t>
        </is>
      </c>
      <c r="H64" s="34">
        <f>IFERROR(H36/G36-1,"")</f>
        <v/>
      </c>
      <c r="I64" s="34">
        <f>IFERROR(I36/H36-1,"")</f>
        <v/>
      </c>
      <c r="J64" s="34">
        <f>IFERROR(J36/I36-1,"")</f>
        <v/>
      </c>
      <c r="K64" s="34">
        <f>IFERROR(K36/J36-1,"")</f>
        <v/>
      </c>
      <c r="L64" s="34">
        <f>IFERROR(L36/K36-1,"")</f>
        <v/>
      </c>
      <c r="M64" s="34">
        <f>IFERROR(M36/L36-1,"")</f>
        <v/>
      </c>
      <c r="N64" s="34">
        <f>IFERROR(N36/M36-1,"")</f>
        <v/>
      </c>
      <c r="O64" s="34">
        <f>IFERROR(O36/N36-1,"")</f>
        <v/>
      </c>
      <c r="P64" s="34">
        <f>IFERROR(P36/O36-1,"")</f>
        <v/>
      </c>
      <c r="Q64" s="34">
        <f>IFERROR(Q36/P36-1,"")</f>
        <v/>
      </c>
      <c r="R64" s="34">
        <f>IFERROR(R36/Q36-1,"")</f>
        <v/>
      </c>
      <c r="S64" s="34">
        <f>IFERROR(S36/R36-1,"")</f>
        <v/>
      </c>
      <c r="T64" s="34">
        <f>IFERROR(T36/S36-1,"")</f>
        <v/>
      </c>
      <c r="U64" s="34">
        <f>IFERROR(U36/T36-1,"")</f>
        <v/>
      </c>
      <c r="V64" s="34">
        <f>IFERROR(V36/U36-1,"")</f>
        <v/>
      </c>
      <c r="W64" s="34">
        <f>IFERROR(W36/V36-1,"")</f>
        <v/>
      </c>
      <c r="X64" s="34">
        <f>IFERROR(X36/W36-1,"")</f>
        <v/>
      </c>
      <c r="Y64" s="34">
        <f>IFERROR(Y36/X36-1,"")</f>
        <v/>
      </c>
      <c r="Z64" s="34">
        <f>IFERROR(Z36/Y36-1,"")</f>
        <v/>
      </c>
      <c r="AA64" s="34">
        <f>IFERROR(AA36/Z36-1,"")</f>
        <v/>
      </c>
      <c r="AB64" s="36" t="n">
        <v>0.002</v>
      </c>
      <c r="AC64" s="36" t="n">
        <v>0.002</v>
      </c>
      <c r="AD64" s="36" t="n">
        <v>0.002</v>
      </c>
      <c r="AE64" s="36" t="n">
        <v>0.002</v>
      </c>
      <c r="AF64" s="36" t="n">
        <v>0.002</v>
      </c>
      <c r="AG64" s="36" t="n">
        <v>0.002</v>
      </c>
      <c r="AH64" s="36" t="n">
        <v>0.002</v>
      </c>
      <c r="AK64" s="34">
        <f>IFERROR(AK36/AJ36-1,"")</f>
        <v/>
      </c>
      <c r="AL64" s="34">
        <f>IFERROR(AL36/AK36-1,"")</f>
        <v/>
      </c>
      <c r="AM64" s="34">
        <f>IFERROR(AM36/AL36-1,"")</f>
        <v/>
      </c>
      <c r="AN64" s="34">
        <f>IFERROR(AN36/AM36-1,"")</f>
        <v/>
      </c>
      <c r="AO64" s="35">
        <f>IFERROR(AO36/AN36-1,"")</f>
        <v/>
      </c>
      <c r="AP64" s="35">
        <f>IFERROR(AP36/AO36-1,"")</f>
        <v/>
      </c>
      <c r="AQ64" s="36" t="n">
        <v>0.008</v>
      </c>
      <c r="AR64" s="36" t="n">
        <v>0.008</v>
      </c>
      <c r="AS64" s="36" t="n">
        <v>0.008</v>
      </c>
    </row>
    <row r="65"/>
    <row r="66"/>
    <row r="67"/>
    <row r="68">
      <c r="B68" s="7" t="inlineStr">
        <is>
          <t>KPI Drivers</t>
        </is>
      </c>
      <c r="C68" s="7" t="n"/>
      <c r="D68" s="7" t="n"/>
      <c r="E68" s="7" t="n"/>
      <c r="F68" s="7" t="n"/>
      <c r="G68" s="7" t="n"/>
      <c r="H68" s="7" t="n"/>
      <c r="I68" s="7" t="n"/>
      <c r="J68" s="7" t="n"/>
      <c r="K68" s="7" t="n"/>
      <c r="L68" s="7" t="n"/>
      <c r="M68" s="7" t="n"/>
      <c r="N68" s="7" t="n"/>
      <c r="O68" s="7" t="n"/>
      <c r="P68" s="7" t="n"/>
      <c r="Q68" s="7" t="n"/>
      <c r="R68" s="7" t="n"/>
      <c r="S68" s="7" t="n"/>
      <c r="T68" s="7" t="n"/>
      <c r="U68" s="7" t="n"/>
      <c r="V68" s="7" t="n"/>
      <c r="W68" s="7" t="n"/>
      <c r="X68" s="7" t="n"/>
      <c r="Y68" s="7" t="n"/>
      <c r="Z68" s="7" t="n"/>
      <c r="AA68" s="7" t="n"/>
      <c r="AB68" s="7" t="n"/>
      <c r="AC68" s="7" t="n"/>
      <c r="AD68" s="7" t="n"/>
      <c r="AE68" s="7" t="n"/>
      <c r="AF68" s="7" t="n"/>
      <c r="AG68" s="7" t="n"/>
      <c r="AH68" s="7" t="n"/>
      <c r="AJ68" s="7" t="n"/>
      <c r="AK68" s="7" t="n"/>
      <c r="AL68" s="7" t="n"/>
      <c r="AM68" s="7" t="n"/>
      <c r="AN68" s="7" t="n"/>
      <c r="AO68" s="7" t="n"/>
      <c r="AP68" s="7" t="n"/>
      <c r="AQ68" s="7" t="n"/>
      <c r="AR68" s="7" t="n"/>
      <c r="AS68" s="7" t="n"/>
    </row>
    <row r="69"/>
    <row r="70">
      <c r="C70" s="6" t="inlineStr">
        <is>
          <t>Advertising Revenue ($M, FoA — impressions x price; +19%/+12% YoY Q1'26)</t>
        </is>
      </c>
      <c r="G70" s="32" t="n">
        <v>25439</v>
      </c>
      <c r="H70" s="32" t="n">
        <v>28579</v>
      </c>
      <c r="I70" s="32" t="n">
        <v>28276</v>
      </c>
      <c r="J70" s="32" t="n">
        <v>32640</v>
      </c>
      <c r="K70" s="32" t="n">
        <v>26998</v>
      </c>
      <c r="L70" s="32" t="n">
        <v>28152</v>
      </c>
      <c r="M70" s="32" t="n">
        <v>27237</v>
      </c>
      <c r="N70" s="32" t="n">
        <v>31255</v>
      </c>
      <c r="O70" s="32" t="n">
        <v>28101</v>
      </c>
      <c r="P70" s="32" t="n">
        <v>31498</v>
      </c>
      <c r="Q70" s="32" t="n">
        <v>33643</v>
      </c>
      <c r="R70" s="32" t="n">
        <v>38706</v>
      </c>
      <c r="S70" s="32" t="n">
        <v>35635</v>
      </c>
      <c r="T70" s="32" t="n">
        <v>38330</v>
      </c>
      <c r="U70" s="32" t="n">
        <v>39885</v>
      </c>
      <c r="V70" s="32" t="n">
        <v>46783</v>
      </c>
      <c r="W70" s="32" t="n">
        <v>41392</v>
      </c>
      <c r="X70" s="32" t="n">
        <v>46563</v>
      </c>
      <c r="Y70" s="32" t="n">
        <v>50082</v>
      </c>
      <c r="Z70" s="32" t="n">
        <v>58138</v>
      </c>
      <c r="AA70" s="32" t="n">
        <v>55024</v>
      </c>
      <c r="AB70" s="26">
        <f>X70*(1+AB71)</f>
        <v/>
      </c>
      <c r="AC70" s="26">
        <f>Y70*(1+AC71)</f>
        <v/>
      </c>
      <c r="AD70" s="26">
        <f>Z70*(1+AD71)</f>
        <v/>
      </c>
      <c r="AE70" s="26">
        <f>AA70*(1+AE71)</f>
        <v/>
      </c>
      <c r="AF70" s="26">
        <f>AB70*(1+AF71)</f>
        <v/>
      </c>
      <c r="AG70" s="26">
        <f>AC70*(1+AG71)</f>
        <v/>
      </c>
      <c r="AH70" s="26">
        <f>AD70*(1+AH71)</f>
        <v/>
      </c>
      <c r="AJ70" s="32" t="n">
        <v>114934</v>
      </c>
      <c r="AK70" s="32" t="n">
        <v>113642</v>
      </c>
      <c r="AL70" s="32" t="n">
        <v>131948</v>
      </c>
      <c r="AM70" s="32" t="n">
        <v>160633</v>
      </c>
      <c r="AN70" s="32" t="n">
        <v>196175</v>
      </c>
      <c r="AO70" s="26">
        <f>AA70+AB70+AC70+AD70</f>
        <v/>
      </c>
      <c r="AP70" s="26">
        <f>AE70+AF70+AG70+AH70</f>
        <v/>
      </c>
      <c r="AQ70" s="26">
        <f>AP70*(1+AQ71)</f>
        <v/>
      </c>
      <c r="AR70" s="26">
        <f>AQ70*(1+AR71)</f>
        <v/>
      </c>
      <c r="AS70" s="26">
        <f>AR70*(1+AS71)</f>
        <v/>
      </c>
    </row>
    <row r="71">
      <c r="D71" s="3" t="inlineStr">
        <is>
          <t>YoY growth % (driver) — Q2'26E +25.5% anchors the $58-61B guide; decays to +14% FY30E (LLN)</t>
        </is>
      </c>
      <c r="K71" s="35">
        <f>IFERROR(K70/G70-1,"")</f>
        <v/>
      </c>
      <c r="L71" s="35">
        <f>IFERROR(L70/H70-1,"")</f>
        <v/>
      </c>
      <c r="M71" s="35">
        <f>IFERROR(M70/I70-1,"")</f>
        <v/>
      </c>
      <c r="N71" s="35">
        <f>IFERROR(N70/J70-1,"")</f>
        <v/>
      </c>
      <c r="O71" s="35">
        <f>IFERROR(O70/K70-1,"")</f>
        <v/>
      </c>
      <c r="P71" s="35">
        <f>IFERROR(P70/L70-1,"")</f>
        <v/>
      </c>
      <c r="Q71" s="35">
        <f>IFERROR(Q70/M70-1,"")</f>
        <v/>
      </c>
      <c r="R71" s="35">
        <f>IFERROR(R70/N70-1,"")</f>
        <v/>
      </c>
      <c r="S71" s="35">
        <f>IFERROR(S70/O70-1,"")</f>
        <v/>
      </c>
      <c r="T71" s="35">
        <f>IFERROR(T70/P70-1,"")</f>
        <v/>
      </c>
      <c r="U71" s="35">
        <f>IFERROR(U70/Q70-1,"")</f>
        <v/>
      </c>
      <c r="V71" s="35">
        <f>IFERROR(V70/R70-1,"")</f>
        <v/>
      </c>
      <c r="W71" s="35">
        <f>IFERROR(W70/S70-1,"")</f>
        <v/>
      </c>
      <c r="X71" s="35">
        <f>IFERROR(X70/T70-1,"")</f>
        <v/>
      </c>
      <c r="Y71" s="35">
        <f>IFERROR(Y70/U70-1,"")</f>
        <v/>
      </c>
      <c r="Z71" s="35">
        <f>IFERROR(Z70/V70-1,"")</f>
        <v/>
      </c>
      <c r="AA71" s="35">
        <f>IFERROR(AA70/W70-1,"")</f>
        <v/>
      </c>
      <c r="AB71" s="36" t="n">
        <v>0.255</v>
      </c>
      <c r="AC71" s="36" t="n">
        <v>0.24</v>
      </c>
      <c r="AD71" s="36" t="n">
        <v>0.22</v>
      </c>
      <c r="AE71" s="36" t="n">
        <v>0.2</v>
      </c>
      <c r="AF71" s="36" t="n">
        <v>0.19</v>
      </c>
      <c r="AG71" s="36" t="n">
        <v>0.18</v>
      </c>
      <c r="AH71" s="36" t="n">
        <v>0.17</v>
      </c>
      <c r="AK71" s="35">
        <f>IFERROR(AK70/AJ70-1,"")</f>
        <v/>
      </c>
      <c r="AL71" s="35">
        <f>IFERROR(AL70/AK70-1,"")</f>
        <v/>
      </c>
      <c r="AM71" s="35">
        <f>IFERROR(AM70/AL70-1,"")</f>
        <v/>
      </c>
      <c r="AN71" s="35">
        <f>IFERROR(AN70/AM70-1,"")</f>
        <v/>
      </c>
      <c r="AO71" s="35">
        <f>IFERROR(AO70/AN70-1,"")</f>
        <v/>
      </c>
      <c r="AP71" s="35">
        <f>IFERROR(AP70/AO70-1,"")</f>
        <v/>
      </c>
      <c r="AQ71" s="36" t="n">
        <v>0.16</v>
      </c>
      <c r="AR71" s="36" t="n">
        <v>0.15</v>
      </c>
      <c r="AS71" s="36" t="n">
        <v>0.14</v>
      </c>
    </row>
    <row r="72">
      <c r="C72" s="6" t="inlineStr">
        <is>
          <t>FoA Other Revenue ($M — WhatsApp Business, Meta Verified, AI subscriptions)</t>
        </is>
      </c>
      <c r="G72" s="32" t="n">
        <v>198</v>
      </c>
      <c r="H72" s="32" t="n">
        <v>193</v>
      </c>
      <c r="I72" s="32" t="n">
        <v>176</v>
      </c>
      <c r="J72" s="32" t="n">
        <v>154</v>
      </c>
      <c r="K72" s="32" t="n">
        <v>215</v>
      </c>
      <c r="L72" s="32" t="n">
        <v>218</v>
      </c>
      <c r="M72" s="32" t="n">
        <v>191</v>
      </c>
      <c r="N72" s="32" t="n">
        <v>184</v>
      </c>
      <c r="O72" s="32" t="n">
        <v>205</v>
      </c>
      <c r="P72" s="32" t="n">
        <v>225</v>
      </c>
      <c r="Q72" s="32" t="n">
        <v>294</v>
      </c>
      <c r="R72" s="32" t="n">
        <v>334</v>
      </c>
      <c r="S72" s="32" t="n">
        <v>380</v>
      </c>
      <c r="T72" s="32" t="n">
        <v>389</v>
      </c>
      <c r="U72" s="32" t="n">
        <v>434</v>
      </c>
      <c r="V72" s="32" t="n">
        <v>519</v>
      </c>
      <c r="W72" s="32" t="n">
        <v>510</v>
      </c>
      <c r="X72" s="32" t="n">
        <v>583</v>
      </c>
      <c r="Y72" s="32" t="n">
        <v>691</v>
      </c>
      <c r="Z72" s="32" t="n">
        <v>800</v>
      </c>
      <c r="AA72" s="32" t="n">
        <v>885</v>
      </c>
      <c r="AB72" s="26">
        <f>X72*(1+AB73)</f>
        <v/>
      </c>
      <c r="AC72" s="26">
        <f>Y72*(1+AC73)</f>
        <v/>
      </c>
      <c r="AD72" s="26">
        <f>Z72*(1+AD73)</f>
        <v/>
      </c>
      <c r="AE72" s="26">
        <f>AA72*(1+AE73)</f>
        <v/>
      </c>
      <c r="AF72" s="26">
        <f>AB72*(1+AF73)</f>
        <v/>
      </c>
      <c r="AG72" s="26">
        <f>AC72*(1+AG73)</f>
        <v/>
      </c>
      <c r="AH72" s="26">
        <f>AD72*(1+AH73)</f>
        <v/>
      </c>
      <c r="AJ72" s="32" t="n">
        <v>721</v>
      </c>
      <c r="AK72" s="32" t="n">
        <v>808</v>
      </c>
      <c r="AL72" s="32" t="n">
        <v>1058</v>
      </c>
      <c r="AM72" s="32" t="n">
        <v>1722</v>
      </c>
      <c r="AN72" s="32" t="n">
        <v>2584</v>
      </c>
      <c r="AO72" s="26">
        <f>AA72+AB72+AC72+AD72</f>
        <v/>
      </c>
      <c r="AP72" s="26">
        <f>AE72+AF72+AG72+AH72</f>
        <v/>
      </c>
      <c r="AQ72" s="26">
        <f>AP72*(1+AQ73)</f>
        <v/>
      </c>
      <c r="AR72" s="26">
        <f>AQ72*(1+AR73)</f>
        <v/>
      </c>
      <c r="AS72" s="26">
        <f>AR72*(1+AS73)</f>
        <v/>
      </c>
    </row>
    <row r="73">
      <c r="D73" s="3" t="inlineStr">
        <is>
          <t>YoY growth % (driver) — +50% near-term (Q1'26 +73.5%); fastest-growing line off a small base</t>
        </is>
      </c>
      <c r="K73" s="35">
        <f>IFERROR(K72/G72-1,"")</f>
        <v/>
      </c>
      <c r="L73" s="35">
        <f>IFERROR(L72/H72-1,"")</f>
        <v/>
      </c>
      <c r="M73" s="35">
        <f>IFERROR(M72/I72-1,"")</f>
        <v/>
      </c>
      <c r="N73" s="35">
        <f>IFERROR(N72/J72-1,"")</f>
        <v/>
      </c>
      <c r="O73" s="35">
        <f>IFERROR(O72/K72-1,"")</f>
        <v/>
      </c>
      <c r="P73" s="35">
        <f>IFERROR(P72/L72-1,"")</f>
        <v/>
      </c>
      <c r="Q73" s="35">
        <f>IFERROR(Q72/M72-1,"")</f>
        <v/>
      </c>
      <c r="R73" s="35">
        <f>IFERROR(R72/N72-1,"")</f>
        <v/>
      </c>
      <c r="S73" s="35">
        <f>IFERROR(S72/O72-1,"")</f>
        <v/>
      </c>
      <c r="T73" s="35">
        <f>IFERROR(T72/P72-1,"")</f>
        <v/>
      </c>
      <c r="U73" s="35">
        <f>IFERROR(U72/Q72-1,"")</f>
        <v/>
      </c>
      <c r="V73" s="35">
        <f>IFERROR(V72/R72-1,"")</f>
        <v/>
      </c>
      <c r="W73" s="35">
        <f>IFERROR(W72/S72-1,"")</f>
        <v/>
      </c>
      <c r="X73" s="35">
        <f>IFERROR(X72/T72-1,"")</f>
        <v/>
      </c>
      <c r="Y73" s="35">
        <f>IFERROR(Y72/U72-1,"")</f>
        <v/>
      </c>
      <c r="Z73" s="35">
        <f>IFERROR(Z72/V72-1,"")</f>
        <v/>
      </c>
      <c r="AA73" s="35">
        <f>IFERROR(AA72/W72-1,"")</f>
        <v/>
      </c>
      <c r="AB73" s="36" t="n">
        <v>0.5</v>
      </c>
      <c r="AC73" s="36" t="n">
        <v>0.5</v>
      </c>
      <c r="AD73" s="36" t="n">
        <v>0.45</v>
      </c>
      <c r="AE73" s="36" t="n">
        <v>0.35</v>
      </c>
      <c r="AF73" s="36" t="n">
        <v>0.3</v>
      </c>
      <c r="AG73" s="36" t="n">
        <v>0.28</v>
      </c>
      <c r="AH73" s="36" t="n">
        <v>0.25</v>
      </c>
      <c r="AK73" s="35">
        <f>IFERROR(AK72/AJ72-1,"")</f>
        <v/>
      </c>
      <c r="AL73" s="35">
        <f>IFERROR(AL72/AK72-1,"")</f>
        <v/>
      </c>
      <c r="AM73" s="35">
        <f>IFERROR(AM72/AL72-1,"")</f>
        <v/>
      </c>
      <c r="AN73" s="35">
        <f>IFERROR(AN72/AM72-1,"")</f>
        <v/>
      </c>
      <c r="AO73" s="35">
        <f>IFERROR(AO72/AN72-1,"")</f>
        <v/>
      </c>
      <c r="AP73" s="35">
        <f>IFERROR(AP72/AO72-1,"")</f>
        <v/>
      </c>
      <c r="AQ73" s="36" t="n">
        <v>0.22</v>
      </c>
      <c r="AR73" s="36" t="n">
        <v>0.18</v>
      </c>
      <c r="AS73" s="36" t="n">
        <v>0.15</v>
      </c>
    </row>
    <row r="74">
      <c r="C74" s="6" t="inlineStr">
        <is>
          <t>Reality Labs Revenue ($M — Quest, Ray-Ban Meta glasses)</t>
        </is>
      </c>
      <c r="G74" s="32" t="n">
        <v>534</v>
      </c>
      <c r="H74" s="32" t="n">
        <v>305</v>
      </c>
      <c r="I74" s="32" t="n">
        <v>558</v>
      </c>
      <c r="J74" s="32" t="n">
        <v>877</v>
      </c>
      <c r="K74" s="32" t="n">
        <v>695</v>
      </c>
      <c r="L74" s="32" t="n">
        <v>451</v>
      </c>
      <c r="M74" s="32" t="n">
        <v>287</v>
      </c>
      <c r="N74" s="32" t="n">
        <v>726</v>
      </c>
      <c r="O74" s="32" t="n">
        <v>339</v>
      </c>
      <c r="P74" s="32" t="n">
        <v>277</v>
      </c>
      <c r="Q74" s="32" t="n">
        <v>209</v>
      </c>
      <c r="R74" s="32" t="n">
        <v>1071</v>
      </c>
      <c r="S74" s="32" t="n">
        <v>440</v>
      </c>
      <c r="T74" s="32" t="n">
        <v>353</v>
      </c>
      <c r="U74" s="32" t="n">
        <v>270</v>
      </c>
      <c r="V74" s="32" t="n">
        <v>1083</v>
      </c>
      <c r="W74" s="32" t="n">
        <v>412</v>
      </c>
      <c r="X74" s="32" t="n">
        <v>370</v>
      </c>
      <c r="Y74" s="32" t="n">
        <v>470</v>
      </c>
      <c r="Z74" s="32" t="n">
        <v>955</v>
      </c>
      <c r="AA74" s="32" t="n">
        <v>402</v>
      </c>
      <c r="AB74" s="26">
        <f>X74*(1+AB75)</f>
        <v/>
      </c>
      <c r="AC74" s="26">
        <f>Y74*(1+AC75)</f>
        <v/>
      </c>
      <c r="AD74" s="26">
        <f>Z74*(1+AD75)</f>
        <v/>
      </c>
      <c r="AE74" s="26">
        <f>AA74*(1+AE75)</f>
        <v/>
      </c>
      <c r="AF74" s="26">
        <f>AB74*(1+AF75)</f>
        <v/>
      </c>
      <c r="AG74" s="26">
        <f>AC74*(1+AG75)</f>
        <v/>
      </c>
      <c r="AH74" s="26">
        <f>AD74*(1+AH75)</f>
        <v/>
      </c>
      <c r="AJ74" s="32" t="n">
        <v>2274</v>
      </c>
      <c r="AK74" s="32" t="n">
        <v>2159</v>
      </c>
      <c r="AL74" s="32" t="n">
        <v>1896</v>
      </c>
      <c r="AM74" s="32" t="n">
        <v>2146</v>
      </c>
      <c r="AN74" s="32" t="n">
        <v>2207</v>
      </c>
      <c r="AO74" s="26">
        <f>AA74+AB74+AC74+AD74</f>
        <v/>
      </c>
      <c r="AP74" s="26">
        <f>AE74+AF74+AG74+AH74</f>
        <v/>
      </c>
      <c r="AQ74" s="26">
        <f>AP74*(1+AQ75)</f>
        <v/>
      </c>
      <c r="AR74" s="26">
        <f>AQ74*(1+AR75)</f>
        <v/>
      </c>
      <c r="AS74" s="26">
        <f>AR74*(1+AS75)</f>
        <v/>
      </c>
    </row>
    <row r="75">
      <c r="D75" s="3" t="inlineStr">
        <is>
          <t>YoY growth % (driver) — glasses ramp accelerates out-years (+25/30/35% FY28-30E)</t>
        </is>
      </c>
      <c r="K75" s="35">
        <f>IFERROR(K74/G74-1,"")</f>
        <v/>
      </c>
      <c r="L75" s="35">
        <f>IFERROR(L74/H74-1,"")</f>
        <v/>
      </c>
      <c r="M75" s="35">
        <f>IFERROR(M74/I74-1,"")</f>
        <v/>
      </c>
      <c r="N75" s="35">
        <f>IFERROR(N74/J74-1,"")</f>
        <v/>
      </c>
      <c r="O75" s="35">
        <f>IFERROR(O74/K74-1,"")</f>
        <v/>
      </c>
      <c r="P75" s="35">
        <f>IFERROR(P74/L74-1,"")</f>
        <v/>
      </c>
      <c r="Q75" s="35">
        <f>IFERROR(Q74/M74-1,"")</f>
        <v/>
      </c>
      <c r="R75" s="35">
        <f>IFERROR(R74/N74-1,"")</f>
        <v/>
      </c>
      <c r="S75" s="35">
        <f>IFERROR(S74/O74-1,"")</f>
        <v/>
      </c>
      <c r="T75" s="35">
        <f>IFERROR(T74/P74-1,"")</f>
        <v/>
      </c>
      <c r="U75" s="35">
        <f>IFERROR(U74/Q74-1,"")</f>
        <v/>
      </c>
      <c r="V75" s="35">
        <f>IFERROR(V74/R74-1,"")</f>
        <v/>
      </c>
      <c r="W75" s="35">
        <f>IFERROR(W74/S74-1,"")</f>
        <v/>
      </c>
      <c r="X75" s="35">
        <f>IFERROR(X74/T74-1,"")</f>
        <v/>
      </c>
      <c r="Y75" s="35">
        <f>IFERROR(Y74/U74-1,"")</f>
        <v/>
      </c>
      <c r="Z75" s="35">
        <f>IFERROR(Z74/V74-1,"")</f>
        <v/>
      </c>
      <c r="AA75" s="35">
        <f>IFERROR(AA74/W74-1,"")</f>
        <v/>
      </c>
      <c r="AB75" s="36" t="n">
        <v>0.05</v>
      </c>
      <c r="AC75" s="36" t="n">
        <v>0.1</v>
      </c>
      <c r="AD75" s="36" t="n">
        <v>0.15</v>
      </c>
      <c r="AE75" s="36" t="n">
        <v>0.1</v>
      </c>
      <c r="AF75" s="36" t="n">
        <v>0.12</v>
      </c>
      <c r="AG75" s="36" t="n">
        <v>0.15</v>
      </c>
      <c r="AH75" s="36" t="n">
        <v>0.18</v>
      </c>
      <c r="AK75" s="35">
        <f>IFERROR(AK74/AJ74-1,"")</f>
        <v/>
      </c>
      <c r="AL75" s="35">
        <f>IFERROR(AL74/AK74-1,"")</f>
        <v/>
      </c>
      <c r="AM75" s="35">
        <f>IFERROR(AM74/AL74-1,"")</f>
        <v/>
      </c>
      <c r="AN75" s="35">
        <f>IFERROR(AN74/AM74-1,"")</f>
        <v/>
      </c>
      <c r="AO75" s="35">
        <f>IFERROR(AO74/AN74-1,"")</f>
        <v/>
      </c>
      <c r="AP75" s="35">
        <f>IFERROR(AP74/AO74-1,"")</f>
        <v/>
      </c>
      <c r="AQ75" s="36" t="n">
        <v>0.25</v>
      </c>
      <c r="AR75" s="36" t="n">
        <v>0.3</v>
      </c>
      <c r="AS75" s="36" t="n">
        <v>0.35</v>
      </c>
    </row>
    <row r="76">
      <c r="C76" s="6" t="inlineStr">
        <is>
          <t>Total Revenue ($M, derived = Advertising + FoA Other + Reality Labs)</t>
        </is>
      </c>
      <c r="G76" s="30">
        <f>G70+G72+G74</f>
        <v/>
      </c>
      <c r="H76" s="30">
        <f>H70+H72+H74</f>
        <v/>
      </c>
      <c r="I76" s="30">
        <f>I70+I72+I74</f>
        <v/>
      </c>
      <c r="J76" s="30">
        <f>J70+J72+J74</f>
        <v/>
      </c>
      <c r="K76" s="30">
        <f>K70+K72+K74</f>
        <v/>
      </c>
      <c r="L76" s="30">
        <f>L70+L72+L74</f>
        <v/>
      </c>
      <c r="M76" s="30">
        <f>M70+M72+M74</f>
        <v/>
      </c>
      <c r="N76" s="30">
        <f>N70+N72+N74</f>
        <v/>
      </c>
      <c r="O76" s="30">
        <f>O70+O72+O74</f>
        <v/>
      </c>
      <c r="P76" s="30">
        <f>P70+P72+P74</f>
        <v/>
      </c>
      <c r="Q76" s="30">
        <f>Q70+Q72+Q74</f>
        <v/>
      </c>
      <c r="R76" s="30">
        <f>R70+R72+R74</f>
        <v/>
      </c>
      <c r="S76" s="30">
        <f>S70+S72+S74</f>
        <v/>
      </c>
      <c r="T76" s="30">
        <f>T70+T72+T74</f>
        <v/>
      </c>
      <c r="U76" s="30">
        <f>U70+U72+U74</f>
        <v/>
      </c>
      <c r="V76" s="30">
        <f>V70+V72+V74</f>
        <v/>
      </c>
      <c r="W76" s="30">
        <f>W70+W72+W74</f>
        <v/>
      </c>
      <c r="X76" s="30">
        <f>X70+X72+X74</f>
        <v/>
      </c>
      <c r="Y76" s="30">
        <f>Y70+Y72+Y74</f>
        <v/>
      </c>
      <c r="Z76" s="30">
        <f>Z70+Z72+Z74</f>
        <v/>
      </c>
      <c r="AA76" s="30">
        <f>AA70+AA72+AA74</f>
        <v/>
      </c>
      <c r="AB76" s="30">
        <f>AB70+AB72+AB74</f>
        <v/>
      </c>
      <c r="AC76" s="30">
        <f>AC70+AC72+AC74</f>
        <v/>
      </c>
      <c r="AD76" s="30">
        <f>AD70+AD72+AD74</f>
        <v/>
      </c>
      <c r="AE76" s="30">
        <f>AE70+AE72+AE74</f>
        <v/>
      </c>
      <c r="AF76" s="30">
        <f>AF70+AF72+AF74</f>
        <v/>
      </c>
      <c r="AG76" s="30">
        <f>AG70+AG72+AG74</f>
        <v/>
      </c>
      <c r="AH76" s="30">
        <f>AH70+AH72+AH74</f>
        <v/>
      </c>
      <c r="AJ76" s="30">
        <f>AJ70+AJ72+AJ74</f>
        <v/>
      </c>
      <c r="AK76" s="30">
        <f>AK70+AK72+AK74</f>
        <v/>
      </c>
      <c r="AL76" s="30">
        <f>AL70+AL72+AL74</f>
        <v/>
      </c>
      <c r="AM76" s="30">
        <f>AM70+AM72+AM74</f>
        <v/>
      </c>
      <c r="AN76" s="30">
        <f>AN70+AN72+AN74</f>
        <v/>
      </c>
      <c r="AO76" s="30">
        <f>AO70+AO72+AO74</f>
        <v/>
      </c>
      <c r="AP76" s="30">
        <f>AP70+AP72+AP74</f>
        <v/>
      </c>
      <c r="AQ76" s="30">
        <f>AQ70+AQ72+AQ74</f>
        <v/>
      </c>
      <c r="AR76" s="30">
        <f>AR70+AR72+AR74</f>
        <v/>
      </c>
      <c r="AS76" s="30">
        <f>AS70+AS72+AS74</f>
        <v/>
      </c>
    </row>
    <row r="77">
      <c r="D77" s="3" t="inlineStr">
        <is>
          <t>Recon: KPI Total Revenue vs IS Total Revenue</t>
        </is>
      </c>
      <c r="G77" s="46">
        <f>IFERROR(G76-G13,"")</f>
        <v/>
      </c>
      <c r="H77" s="46">
        <f>IFERROR(H76-H13,"")</f>
        <v/>
      </c>
      <c r="I77" s="46">
        <f>IFERROR(I76-I13,"")</f>
        <v/>
      </c>
      <c r="J77" s="46">
        <f>IFERROR(J76-J13,"")</f>
        <v/>
      </c>
      <c r="K77" s="46">
        <f>IFERROR(K76-K13,"")</f>
        <v/>
      </c>
      <c r="L77" s="46">
        <f>IFERROR(L76-L13,"")</f>
        <v/>
      </c>
      <c r="M77" s="46">
        <f>IFERROR(M76-M13,"")</f>
        <v/>
      </c>
      <c r="N77" s="46">
        <f>IFERROR(N76-N13,"")</f>
        <v/>
      </c>
      <c r="O77" s="46">
        <f>IFERROR(O76-O13,"")</f>
        <v/>
      </c>
      <c r="P77" s="46">
        <f>IFERROR(P76-P13,"")</f>
        <v/>
      </c>
      <c r="Q77" s="46">
        <f>IFERROR(Q76-Q13,"")</f>
        <v/>
      </c>
      <c r="R77" s="46">
        <f>IFERROR(R76-R13,"")</f>
        <v/>
      </c>
      <c r="S77" s="46">
        <f>IFERROR(S76-S13,"")</f>
        <v/>
      </c>
      <c r="T77" s="46">
        <f>IFERROR(T76-T13,"")</f>
        <v/>
      </c>
      <c r="U77" s="46">
        <f>IFERROR(U76-U13,"")</f>
        <v/>
      </c>
      <c r="V77" s="46">
        <f>IFERROR(V76-V13,"")</f>
        <v/>
      </c>
      <c r="W77" s="46">
        <f>IFERROR(W76-W13,"")</f>
        <v/>
      </c>
      <c r="X77" s="46">
        <f>IFERROR(X76-X13,"")</f>
        <v/>
      </c>
      <c r="Y77" s="46">
        <f>IFERROR(Y76-Y13,"")</f>
        <v/>
      </c>
      <c r="Z77" s="46">
        <f>IFERROR(Z76-Z13,"")</f>
        <v/>
      </c>
      <c r="AA77" s="46">
        <f>IFERROR(AA76-AA13,"")</f>
        <v/>
      </c>
      <c r="AB77" s="46">
        <f>IFERROR(AB76-AB13,"")</f>
        <v/>
      </c>
      <c r="AC77" s="46">
        <f>IFERROR(AC76-AC13,"")</f>
        <v/>
      </c>
      <c r="AD77" s="46">
        <f>IFERROR(AD76-AD13,"")</f>
        <v/>
      </c>
      <c r="AE77" s="46">
        <f>IFERROR(AE76-AE13,"")</f>
        <v/>
      </c>
      <c r="AF77" s="46">
        <f>IFERROR(AF76-AF13,"")</f>
        <v/>
      </c>
      <c r="AG77" s="46">
        <f>IFERROR(AG76-AG13,"")</f>
        <v/>
      </c>
      <c r="AH77" s="46">
        <f>IFERROR(AH76-AH13,"")</f>
        <v/>
      </c>
      <c r="AJ77" s="46">
        <f>IFERROR(AJ76-AJ13,"")</f>
        <v/>
      </c>
      <c r="AK77" s="46">
        <f>IFERROR(AK76-AK13,"")</f>
        <v/>
      </c>
      <c r="AL77" s="46">
        <f>IFERROR(AL76-AL13,"")</f>
        <v/>
      </c>
      <c r="AM77" s="46">
        <f>IFERROR(AM76-AM13,"")</f>
        <v/>
      </c>
      <c r="AN77" s="46">
        <f>IFERROR(AN76-AN13,"")</f>
        <v/>
      </c>
      <c r="AO77" s="46">
        <f>IFERROR(AO76-AO13,"")</f>
        <v/>
      </c>
      <c r="AP77" s="46">
        <f>IFERROR(AP76-AP13,"")</f>
        <v/>
      </c>
      <c r="AQ77" s="46">
        <f>IFERROR(AQ76-AQ13,"")</f>
        <v/>
      </c>
      <c r="AR77" s="46">
        <f>IFERROR(AR76-AR13,"")</f>
        <v/>
      </c>
      <c r="AS77" s="46">
        <f>IFERROR(AS76-AS13,"")</f>
        <v/>
      </c>
    </row>
    <row r="78">
      <c r="C78" s="8" t="inlineStr">
        <is>
          <t>Reality Labs Operating Loss YoY % (driver; loss grows with glasses ramp)</t>
        </is>
      </c>
      <c r="K78" s="35">
        <f>IFERROR(K39/G39-1,"")</f>
        <v/>
      </c>
      <c r="L78" s="35">
        <f>IFERROR(L39/H39-1,"")</f>
        <v/>
      </c>
      <c r="M78" s="35">
        <f>IFERROR(M39/I39-1,"")</f>
        <v/>
      </c>
      <c r="N78" s="35">
        <f>IFERROR(N39/J39-1,"")</f>
        <v/>
      </c>
      <c r="O78" s="35">
        <f>IFERROR(O39/K39-1,"")</f>
        <v/>
      </c>
      <c r="P78" s="35">
        <f>IFERROR(P39/L39-1,"")</f>
        <v/>
      </c>
      <c r="Q78" s="35">
        <f>IFERROR(Q39/M39-1,"")</f>
        <v/>
      </c>
      <c r="R78" s="35">
        <f>IFERROR(R39/N39-1,"")</f>
        <v/>
      </c>
      <c r="S78" s="35">
        <f>IFERROR(S39/O39-1,"")</f>
        <v/>
      </c>
      <c r="T78" s="35">
        <f>IFERROR(T39/P39-1,"")</f>
        <v/>
      </c>
      <c r="U78" s="35">
        <f>IFERROR(U39/Q39-1,"")</f>
        <v/>
      </c>
      <c r="V78" s="35">
        <f>IFERROR(V39/R39-1,"")</f>
        <v/>
      </c>
      <c r="W78" s="35">
        <f>IFERROR(W39/S39-1,"")</f>
        <v/>
      </c>
      <c r="X78" s="35">
        <f>IFERROR(X39/T39-1,"")</f>
        <v/>
      </c>
      <c r="Y78" s="35">
        <f>IFERROR(Y39/U39-1,"")</f>
        <v/>
      </c>
      <c r="Z78" s="35">
        <f>IFERROR(Z39/V39-1,"")</f>
        <v/>
      </c>
      <c r="AA78" s="35">
        <f>IFERROR(AA39/W39-1,"")</f>
        <v/>
      </c>
      <c r="AB78" s="36" t="n">
        <v>0.05</v>
      </c>
      <c r="AC78" s="36" t="n">
        <v>0.05</v>
      </c>
      <c r="AD78" s="36" t="n">
        <v>0.05</v>
      </c>
      <c r="AE78" s="36" t="n">
        <v>0.05</v>
      </c>
      <c r="AF78" s="36" t="n">
        <v>0.05</v>
      </c>
      <c r="AG78" s="36" t="n">
        <v>0.05</v>
      </c>
      <c r="AH78" s="36" t="n">
        <v>0.05</v>
      </c>
      <c r="AK78" s="35">
        <f>IFERROR(AK39/AJ39-1,"")</f>
        <v/>
      </c>
      <c r="AL78" s="35">
        <f>IFERROR(AL39/AK39-1,"")</f>
        <v/>
      </c>
      <c r="AM78" s="35">
        <f>IFERROR(AM39/AL39-1,"")</f>
        <v/>
      </c>
      <c r="AN78" s="35">
        <f>IFERROR(AN39/AM39-1,"")</f>
        <v/>
      </c>
      <c r="AO78" s="35">
        <f>IFERROR(AO39/AN39-1,"")</f>
        <v/>
      </c>
      <c r="AP78" s="35">
        <f>IFERROR(AP39/AO39-1,"")</f>
        <v/>
      </c>
      <c r="AQ78" s="36" t="n">
        <v>0.05</v>
      </c>
      <c r="AR78" s="36" t="n">
        <v>0</v>
      </c>
      <c r="AS78" s="36" t="n">
        <v>-0.05</v>
      </c>
    </row>
    <row r="79">
      <c r="D79" s="3" t="inlineStr">
        <is>
          <t>INFO: Family DAP (December avg): FY21 2.82bn / FY22 2.96bn / FY23 3.19bn / FY24 3.35bn / FY25 3.58bn — disclosed as PR text only, no quarterly filed series; drivers above are segment-rate based</t>
        </is>
      </c>
    </row>
    <row r="80"/>
    <row r="81"/>
    <row r="82">
      <c r="B82" s="15" t="inlineStr">
        <is>
          <t>Balance Sheet</t>
        </is>
      </c>
      <c r="C82" s="15" t="n"/>
      <c r="D82" s="15" t="n"/>
      <c r="E82" s="15" t="n"/>
      <c r="F82" s="15" t="n"/>
      <c r="G82" s="15" t="n"/>
      <c r="H82" s="15" t="n"/>
      <c r="I82" s="15" t="n"/>
      <c r="J82" s="15" t="n"/>
      <c r="K82" s="15" t="n"/>
      <c r="L82" s="15" t="n"/>
      <c r="M82" s="15" t="n"/>
      <c r="N82" s="15" t="n"/>
      <c r="O82" s="15" t="n"/>
      <c r="P82" s="15" t="n"/>
      <c r="Q82" s="15" t="n"/>
      <c r="R82" s="15" t="n"/>
      <c r="S82" s="15" t="n"/>
      <c r="T82" s="15" t="n"/>
      <c r="U82" s="15" t="n"/>
      <c r="V82" s="15" t="n"/>
      <c r="W82" s="15" t="n"/>
      <c r="X82" s="15" t="n"/>
      <c r="Y82" s="15" t="n"/>
      <c r="Z82" s="15" t="n"/>
      <c r="AA82" s="15" t="n"/>
      <c r="AB82" s="15" t="n"/>
      <c r="AC82" s="15" t="n"/>
      <c r="AD82" s="15" t="n"/>
      <c r="AE82" s="15" t="n"/>
      <c r="AF82" s="15" t="n"/>
      <c r="AG82" s="15" t="n"/>
      <c r="AH82" s="15" t="n"/>
      <c r="AJ82" s="15" t="n"/>
      <c r="AK82" s="15" t="n"/>
      <c r="AL82" s="15" t="n"/>
      <c r="AM82" s="15" t="n"/>
      <c r="AN82" s="15" t="n"/>
      <c r="AO82" s="15" t="n"/>
      <c r="AP82" s="15" t="n"/>
      <c r="AQ82" s="15" t="n"/>
      <c r="AR82" s="15" t="n"/>
      <c r="AS82" s="15" t="n"/>
    </row>
    <row r="83"/>
    <row r="84">
      <c r="C84" s="8" t="inlineStr">
        <is>
          <t>Cash and Cash Equivalents</t>
        </is>
      </c>
      <c r="G84" s="25" t="n">
        <v>19513</v>
      </c>
      <c r="H84" s="25" t="n">
        <v>16186</v>
      </c>
      <c r="I84" s="25" t="n">
        <v>14496</v>
      </c>
      <c r="J84" s="25" t="n">
        <v>16601</v>
      </c>
      <c r="K84" s="25" t="n">
        <v>14886</v>
      </c>
      <c r="L84" s="25" t="n">
        <v>12681</v>
      </c>
      <c r="M84" s="25" t="n">
        <v>14308</v>
      </c>
      <c r="N84" s="25" t="n">
        <v>14681</v>
      </c>
      <c r="O84" s="25" t="n">
        <v>11551</v>
      </c>
      <c r="P84" s="25" t="n">
        <v>28785</v>
      </c>
      <c r="Q84" s="25" t="n">
        <v>36890</v>
      </c>
      <c r="R84" s="25" t="n">
        <v>41862</v>
      </c>
      <c r="S84" s="25" t="n">
        <v>32307</v>
      </c>
      <c r="T84" s="25" t="n">
        <v>32045</v>
      </c>
      <c r="U84" s="25" t="n">
        <v>43852</v>
      </c>
      <c r="V84" s="25" t="n">
        <v>43889</v>
      </c>
      <c r="W84" s="25" t="n">
        <v>28750</v>
      </c>
      <c r="X84" s="25" t="n">
        <v>12005</v>
      </c>
      <c r="Y84" s="25" t="n">
        <v>10187</v>
      </c>
      <c r="Z84" s="25" t="n">
        <v>35873</v>
      </c>
      <c r="AA84" s="25" t="n">
        <v>23426</v>
      </c>
      <c r="AB84" s="26">
        <f>AB202-AB204</f>
        <v/>
      </c>
      <c r="AC84" s="26">
        <f>AC202-AC204</f>
        <v/>
      </c>
      <c r="AD84" s="26">
        <f>AD202-AD204</f>
        <v/>
      </c>
      <c r="AE84" s="26">
        <f>AE202-AE204</f>
        <v/>
      </c>
      <c r="AF84" s="26">
        <f>AF202-AF204</f>
        <v/>
      </c>
      <c r="AG84" s="26">
        <f>AG202-AG204</f>
        <v/>
      </c>
      <c r="AH84" s="26">
        <f>AH202-AH204</f>
        <v/>
      </c>
      <c r="AJ84" s="25" t="n">
        <v>16601</v>
      </c>
      <c r="AK84" s="25" t="n">
        <v>14681</v>
      </c>
      <c r="AL84" s="25" t="n">
        <v>41862</v>
      </c>
      <c r="AM84" s="25" t="n">
        <v>43889</v>
      </c>
      <c r="AN84" s="25" t="n">
        <v>35873</v>
      </c>
      <c r="AO84" s="26">
        <f>AD84</f>
        <v/>
      </c>
      <c r="AP84" s="26">
        <f>AH84</f>
        <v/>
      </c>
      <c r="AQ84" s="26">
        <f>AQ202-AQ204</f>
        <v/>
      </c>
      <c r="AR84" s="26">
        <f>AR202-AR204</f>
        <v/>
      </c>
      <c r="AS84" s="26">
        <f>AS202-AS204</f>
        <v/>
      </c>
    </row>
    <row r="85">
      <c r="C85" s="8" t="inlineStr">
        <is>
          <t>Marketable Securities</t>
        </is>
      </c>
      <c r="G85" s="27" t="n">
        <v>44706</v>
      </c>
      <c r="H85" s="27" t="n">
        <v>47894</v>
      </c>
      <c r="I85" s="27" t="n">
        <v>43579</v>
      </c>
      <c r="J85" s="27" t="n">
        <v>31397</v>
      </c>
      <c r="K85" s="27" t="n">
        <v>29004</v>
      </c>
      <c r="L85" s="27" t="n">
        <v>27808</v>
      </c>
      <c r="M85" s="27" t="n">
        <v>27468</v>
      </c>
      <c r="N85" s="27" t="n">
        <v>26057</v>
      </c>
      <c r="O85" s="27" t="n">
        <v>25888</v>
      </c>
      <c r="P85" s="27" t="n">
        <v>24661</v>
      </c>
      <c r="Q85" s="27" t="n">
        <v>24233</v>
      </c>
      <c r="R85" s="27" t="n">
        <v>23541</v>
      </c>
      <c r="S85" s="27" t="n">
        <v>25813</v>
      </c>
      <c r="T85" s="27" t="n">
        <v>26035</v>
      </c>
      <c r="U85" s="27" t="n">
        <v>27048</v>
      </c>
      <c r="V85" s="27" t="n">
        <v>33926</v>
      </c>
      <c r="W85" s="27" t="n">
        <v>41480</v>
      </c>
      <c r="X85" s="27" t="n">
        <v>35066</v>
      </c>
      <c r="Y85" s="27" t="n">
        <v>34261</v>
      </c>
      <c r="Z85" s="27" t="n">
        <v>45719</v>
      </c>
      <c r="AA85" s="27" t="n">
        <v>57754</v>
      </c>
      <c r="AB85" s="28">
        <f>AA85</f>
        <v/>
      </c>
      <c r="AC85" s="28">
        <f>AB85</f>
        <v/>
      </c>
      <c r="AD85" s="28">
        <f>AC85</f>
        <v/>
      </c>
      <c r="AE85" s="28">
        <f>AD85</f>
        <v/>
      </c>
      <c r="AF85" s="28">
        <f>AE85</f>
        <v/>
      </c>
      <c r="AG85" s="28">
        <f>AF85</f>
        <v/>
      </c>
      <c r="AH85" s="28">
        <f>AG85</f>
        <v/>
      </c>
      <c r="AJ85" s="27" t="n">
        <v>31397</v>
      </c>
      <c r="AK85" s="27" t="n">
        <v>26057</v>
      </c>
      <c r="AL85" s="27" t="n">
        <v>23541</v>
      </c>
      <c r="AM85" s="27" t="n">
        <v>33926</v>
      </c>
      <c r="AN85" s="27" t="n">
        <v>45719</v>
      </c>
      <c r="AO85" s="28">
        <f>AD85</f>
        <v/>
      </c>
      <c r="AP85" s="28">
        <f>AH85</f>
        <v/>
      </c>
      <c r="AQ85" s="28">
        <f>AP85</f>
        <v/>
      </c>
      <c r="AR85" s="28">
        <f>AQ85</f>
        <v/>
      </c>
      <c r="AS85" s="28">
        <f>AR85</f>
        <v/>
      </c>
    </row>
    <row r="86">
      <c r="C86" s="8" t="inlineStr">
        <is>
          <t>Accounts Receivable, Net</t>
        </is>
      </c>
      <c r="G86" s="27" t="n">
        <v>10276</v>
      </c>
      <c r="H86" s="27" t="n">
        <v>11698</v>
      </c>
      <c r="I86" s="27" t="n">
        <v>12088</v>
      </c>
      <c r="J86" s="27" t="n">
        <v>14039</v>
      </c>
      <c r="K86" s="27" t="n">
        <v>11390</v>
      </c>
      <c r="L86" s="27" t="n">
        <v>11525</v>
      </c>
      <c r="M86" s="27" t="n">
        <v>11227</v>
      </c>
      <c r="N86" s="27" t="n">
        <v>13466</v>
      </c>
      <c r="O86" s="27" t="n">
        <v>11044</v>
      </c>
      <c r="P86" s="27" t="n">
        <v>12511</v>
      </c>
      <c r="Q86" s="27" t="n">
        <v>12944</v>
      </c>
      <c r="R86" s="27" t="n">
        <v>16169</v>
      </c>
      <c r="S86" s="27" t="n">
        <v>13430</v>
      </c>
      <c r="T86" s="27" t="n">
        <v>14505</v>
      </c>
      <c r="U86" s="27" t="n">
        <v>14700</v>
      </c>
      <c r="V86" s="27" t="n">
        <v>16994</v>
      </c>
      <c r="W86" s="27" t="n">
        <v>14514</v>
      </c>
      <c r="X86" s="27" t="n">
        <v>16561</v>
      </c>
      <c r="Y86" s="27" t="n">
        <v>17297</v>
      </c>
      <c r="Z86" s="27" t="n">
        <v>19769</v>
      </c>
      <c r="AA86" s="27" t="n">
        <v>17470</v>
      </c>
      <c r="AB86" s="28">
        <f>AB13*AB142</f>
        <v/>
      </c>
      <c r="AC86" s="28">
        <f>AC13*AC142</f>
        <v/>
      </c>
      <c r="AD86" s="28">
        <f>AD13*AD142</f>
        <v/>
      </c>
      <c r="AE86" s="28">
        <f>AE13*AE142</f>
        <v/>
      </c>
      <c r="AF86" s="28">
        <f>AF13*AF142</f>
        <v/>
      </c>
      <c r="AG86" s="28">
        <f>AG13*AG142</f>
        <v/>
      </c>
      <c r="AH86" s="28">
        <f>AH13*AH142</f>
        <v/>
      </c>
      <c r="AJ86" s="27" t="n">
        <v>14039</v>
      </c>
      <c r="AK86" s="27" t="n">
        <v>13466</v>
      </c>
      <c r="AL86" s="27" t="n">
        <v>16169</v>
      </c>
      <c r="AM86" s="27" t="n">
        <v>16994</v>
      </c>
      <c r="AN86" s="27" t="n">
        <v>19769</v>
      </c>
      <c r="AO86" s="28">
        <f>AD86</f>
        <v/>
      </c>
      <c r="AP86" s="28">
        <f>AH86</f>
        <v/>
      </c>
      <c r="AQ86" s="28">
        <f>(AQ13/4)*AQ142</f>
        <v/>
      </c>
      <c r="AR86" s="28">
        <f>(AR13/4)*AR142</f>
        <v/>
      </c>
      <c r="AS86" s="28">
        <f>(AS13/4)*AS142</f>
        <v/>
      </c>
    </row>
    <row r="87">
      <c r="C87" s="8" t="inlineStr">
        <is>
          <t>Prepaid Expenses and Other Current Assets</t>
        </is>
      </c>
      <c r="G87" s="27" t="n">
        <v>2827</v>
      </c>
      <c r="H87" s="27" t="n">
        <v>4919</v>
      </c>
      <c r="I87" s="27" t="n">
        <v>5258</v>
      </c>
      <c r="J87" s="27" t="n">
        <v>4629</v>
      </c>
      <c r="K87" s="27" t="n">
        <v>3985</v>
      </c>
      <c r="L87" s="27" t="n">
        <v>3973</v>
      </c>
      <c r="M87" s="27" t="n">
        <v>5312</v>
      </c>
      <c r="N87" s="27" t="n">
        <v>5345</v>
      </c>
      <c r="O87" s="27" t="n">
        <v>4000</v>
      </c>
      <c r="P87" s="27" t="n">
        <v>3603</v>
      </c>
      <c r="Q87" s="27" t="n">
        <v>4311</v>
      </c>
      <c r="R87" s="27" t="n">
        <v>3793</v>
      </c>
      <c r="S87" s="27" t="n">
        <v>3780</v>
      </c>
      <c r="T87" s="27" t="n">
        <v>3846</v>
      </c>
      <c r="U87" s="27" t="n">
        <v>5467</v>
      </c>
      <c r="V87" s="27" t="n">
        <v>5236</v>
      </c>
      <c r="W87" s="27" t="n">
        <v>5483</v>
      </c>
      <c r="X87" s="27" t="n">
        <v>9981</v>
      </c>
      <c r="Y87" s="27" t="n">
        <v>11373</v>
      </c>
      <c r="Z87" s="27" t="n">
        <v>7361</v>
      </c>
      <c r="AA87" s="27" t="n">
        <v>11115</v>
      </c>
      <c r="AB87" s="28">
        <f>AB13*AB143</f>
        <v/>
      </c>
      <c r="AC87" s="28">
        <f>AC13*AC143</f>
        <v/>
      </c>
      <c r="AD87" s="28">
        <f>AD13*AD143</f>
        <v/>
      </c>
      <c r="AE87" s="28">
        <f>AE13*AE143</f>
        <v/>
      </c>
      <c r="AF87" s="28">
        <f>AF13*AF143</f>
        <v/>
      </c>
      <c r="AG87" s="28">
        <f>AG13*AG143</f>
        <v/>
      </c>
      <c r="AH87" s="28">
        <f>AH13*AH143</f>
        <v/>
      </c>
      <c r="AJ87" s="27" t="n">
        <v>4629</v>
      </c>
      <c r="AK87" s="27" t="n">
        <v>5345</v>
      </c>
      <c r="AL87" s="27" t="n">
        <v>3793</v>
      </c>
      <c r="AM87" s="27" t="n">
        <v>5236</v>
      </c>
      <c r="AN87" s="27" t="n">
        <v>7361</v>
      </c>
      <c r="AO87" s="28">
        <f>AD87</f>
        <v/>
      </c>
      <c r="AP87" s="28">
        <f>AH87</f>
        <v/>
      </c>
      <c r="AQ87" s="28">
        <f>(AQ13/4)*AQ143</f>
        <v/>
      </c>
      <c r="AR87" s="28">
        <f>(AR13/4)*AR143</f>
        <v/>
      </c>
      <c r="AS87" s="28">
        <f>(AS13/4)*AS143</f>
        <v/>
      </c>
    </row>
    <row r="88">
      <c r="B88" s="6" t="inlineStr">
        <is>
          <t>Total Current Assets</t>
        </is>
      </c>
      <c r="G88" s="29">
        <f>G84+G85+G86+G87</f>
        <v/>
      </c>
      <c r="H88" s="29">
        <f>H84+H85+H86+H87</f>
        <v/>
      </c>
      <c r="I88" s="29">
        <f>I84+I85+I86+I87</f>
        <v/>
      </c>
      <c r="J88" s="29">
        <f>J84+J85+J86+J87</f>
        <v/>
      </c>
      <c r="K88" s="29">
        <f>K84+K85+K86+K87</f>
        <v/>
      </c>
      <c r="L88" s="29">
        <f>L84+L85+L86+L87</f>
        <v/>
      </c>
      <c r="M88" s="29">
        <f>M84+M85+M86+M87</f>
        <v/>
      </c>
      <c r="N88" s="29">
        <f>N84+N85+N86+N87</f>
        <v/>
      </c>
      <c r="O88" s="29">
        <f>O84+O85+O86+O87</f>
        <v/>
      </c>
      <c r="P88" s="29">
        <f>P84+P85+P86+P87</f>
        <v/>
      </c>
      <c r="Q88" s="29">
        <f>Q84+Q85+Q86+Q87</f>
        <v/>
      </c>
      <c r="R88" s="29">
        <f>R84+R85+R86+R87</f>
        <v/>
      </c>
      <c r="S88" s="29">
        <f>S84+S85+S86+S87</f>
        <v/>
      </c>
      <c r="T88" s="29">
        <f>T84+T85+T86+T87</f>
        <v/>
      </c>
      <c r="U88" s="29">
        <f>U84+U85+U86+U87</f>
        <v/>
      </c>
      <c r="V88" s="29">
        <f>V84+V85+V86+V87</f>
        <v/>
      </c>
      <c r="W88" s="29">
        <f>W84+W85+W86+W87</f>
        <v/>
      </c>
      <c r="X88" s="29">
        <f>X84+X85+X86+X87</f>
        <v/>
      </c>
      <c r="Y88" s="29">
        <f>Y84+Y85+Y86+Y87</f>
        <v/>
      </c>
      <c r="Z88" s="29">
        <f>Z84+Z85+Z86+Z87</f>
        <v/>
      </c>
      <c r="AA88" s="29">
        <f>AA84+AA85+AA86+AA87</f>
        <v/>
      </c>
      <c r="AB88" s="29">
        <f>AB84+AB85+AB86+AB87</f>
        <v/>
      </c>
      <c r="AC88" s="29">
        <f>AC84+AC85+AC86+AC87</f>
        <v/>
      </c>
      <c r="AD88" s="29">
        <f>AD84+AD85+AD86+AD87</f>
        <v/>
      </c>
      <c r="AE88" s="29">
        <f>AE84+AE85+AE86+AE87</f>
        <v/>
      </c>
      <c r="AF88" s="29">
        <f>AF84+AF85+AF86+AF87</f>
        <v/>
      </c>
      <c r="AG88" s="29">
        <f>AG84+AG85+AG86+AG87</f>
        <v/>
      </c>
      <c r="AH88" s="29">
        <f>AH84+AH85+AH86+AH87</f>
        <v/>
      </c>
      <c r="AJ88" s="29">
        <f>AJ84+AJ85+AJ86+AJ87</f>
        <v/>
      </c>
      <c r="AK88" s="29">
        <f>AK84+AK85+AK86+AK87</f>
        <v/>
      </c>
      <c r="AL88" s="29">
        <f>AL84+AL85+AL86+AL87</f>
        <v/>
      </c>
      <c r="AM88" s="29">
        <f>AM84+AM85+AM86+AM87</f>
        <v/>
      </c>
      <c r="AN88" s="29">
        <f>AN84+AN85+AN86+AN87</f>
        <v/>
      </c>
      <c r="AO88" s="30">
        <f>AD88</f>
        <v/>
      </c>
      <c r="AP88" s="30">
        <f>AH88</f>
        <v/>
      </c>
      <c r="AQ88" s="29">
        <f>AQ84+AQ85+AQ86+AQ87</f>
        <v/>
      </c>
      <c r="AR88" s="29">
        <f>AR84+AR85+AR86+AR87</f>
        <v/>
      </c>
      <c r="AS88" s="29">
        <f>AS84+AS85+AS86+AS87</f>
        <v/>
      </c>
    </row>
    <row r="89">
      <c r="D89" s="3" t="inlineStr">
        <is>
          <t>Recon: Total CA</t>
        </is>
      </c>
      <c r="G89" s="31">
        <f>IF(_reported!G14="","",G88-_reported!G14)</f>
        <v/>
      </c>
      <c r="H89" s="31">
        <f>IF(_reported!H14="","",H88-_reported!H14)</f>
        <v/>
      </c>
      <c r="I89" s="31">
        <f>IF(_reported!I14="","",I88-_reported!I14)</f>
        <v/>
      </c>
      <c r="J89" s="31">
        <f>IF(_reported!J14="","",J88-_reported!J14)</f>
        <v/>
      </c>
      <c r="K89" s="31">
        <f>IF(_reported!K14="","",K88-_reported!K14)</f>
        <v/>
      </c>
      <c r="L89" s="31">
        <f>IF(_reported!L14="","",L88-_reported!L14)</f>
        <v/>
      </c>
      <c r="M89" s="31">
        <f>IF(_reported!M14="","",M88-_reported!M14)</f>
        <v/>
      </c>
      <c r="N89" s="31">
        <f>IF(_reported!N14="","",N88-_reported!N14)</f>
        <v/>
      </c>
      <c r="O89" s="31">
        <f>IF(_reported!O14="","",O88-_reported!O14)</f>
        <v/>
      </c>
      <c r="P89" s="31">
        <f>IF(_reported!P14="","",P88-_reported!P14)</f>
        <v/>
      </c>
      <c r="Q89" s="31">
        <f>IF(_reported!Q14="","",Q88-_reported!Q14)</f>
        <v/>
      </c>
      <c r="R89" s="31">
        <f>IF(_reported!R14="","",R88-_reported!R14)</f>
        <v/>
      </c>
      <c r="S89" s="31">
        <f>IF(_reported!S14="","",S88-_reported!S14)</f>
        <v/>
      </c>
      <c r="T89" s="31">
        <f>IF(_reported!T14="","",T88-_reported!T14)</f>
        <v/>
      </c>
      <c r="U89" s="31">
        <f>IF(_reported!U14="","",U88-_reported!U14)</f>
        <v/>
      </c>
      <c r="V89" s="31">
        <f>IF(_reported!V14="","",V88-_reported!V14)</f>
        <v/>
      </c>
      <c r="W89" s="31">
        <f>IF(_reported!W14="","",W88-_reported!W14)</f>
        <v/>
      </c>
      <c r="X89" s="31">
        <f>IF(_reported!X14="","",X88-_reported!X14)</f>
        <v/>
      </c>
      <c r="Y89" s="31">
        <f>IF(_reported!Y14="","",Y88-_reported!Y14)</f>
        <v/>
      </c>
      <c r="Z89" s="31">
        <f>IF(_reported!Z14="","",Z88-_reported!Z14)</f>
        <v/>
      </c>
      <c r="AA89" s="31">
        <f>IF(_reported!AA14="","",AA88-_reported!AA14)</f>
        <v/>
      </c>
      <c r="AJ89" s="31">
        <f>IF(_reported!AJ14="","",AJ88-_reported!AJ14)</f>
        <v/>
      </c>
      <c r="AK89" s="31">
        <f>IF(_reported!AK14="","",AK88-_reported!AK14)</f>
        <v/>
      </c>
      <c r="AL89" s="31">
        <f>IF(_reported!AL14="","",AL88-_reported!AL14)</f>
        <v/>
      </c>
      <c r="AM89" s="31">
        <f>IF(_reported!AM14="","",AM88-_reported!AM14)</f>
        <v/>
      </c>
      <c r="AN89" s="31">
        <f>IF(_reported!AN14="","",AN88-_reported!AN14)</f>
        <v/>
      </c>
    </row>
    <row r="90"/>
    <row r="91">
      <c r="C91" s="8" t="inlineStr">
        <is>
          <t>Equity Investments (Scale AI from Q2'25)</t>
        </is>
      </c>
      <c r="G91" s="25" t="n">
        <v>6342</v>
      </c>
      <c r="H91" s="25" t="n">
        <v>6393</v>
      </c>
      <c r="I91" s="25" t="n">
        <v>6758</v>
      </c>
      <c r="J91" s="25" t="n">
        <v>6775</v>
      </c>
      <c r="K91" s="25" t="n">
        <v>6775</v>
      </c>
      <c r="L91" s="25" t="n">
        <v>6536</v>
      </c>
      <c r="M91" s="25" t="n">
        <v>6528</v>
      </c>
      <c r="N91" s="25" t="n">
        <v>6201</v>
      </c>
      <c r="O91" s="25" t="n">
        <v>6167</v>
      </c>
      <c r="P91" s="25" t="n">
        <v>6208</v>
      </c>
      <c r="Q91" s="25" t="n">
        <v>6142</v>
      </c>
      <c r="R91" s="25" t="n">
        <v>6141</v>
      </c>
      <c r="S91" s="25" t="n">
        <v>6218</v>
      </c>
      <c r="T91" s="25" t="n">
        <v>6207</v>
      </c>
      <c r="U91" s="25" t="n">
        <v>6071</v>
      </c>
      <c r="V91" s="25" t="n">
        <v>6070</v>
      </c>
      <c r="W91" s="25" t="n">
        <v>6168</v>
      </c>
      <c r="X91" s="25" t="n">
        <v>21988</v>
      </c>
      <c r="Y91" s="25" t="n">
        <v>25074</v>
      </c>
      <c r="Z91" s="25" t="n">
        <v>27524</v>
      </c>
      <c r="AA91" s="25" t="n">
        <v>28410</v>
      </c>
      <c r="AB91" s="26">
        <f>AA91</f>
        <v/>
      </c>
      <c r="AC91" s="26">
        <f>AB91</f>
        <v/>
      </c>
      <c r="AD91" s="26">
        <f>AC91</f>
        <v/>
      </c>
      <c r="AE91" s="26">
        <f>AD91</f>
        <v/>
      </c>
      <c r="AF91" s="26">
        <f>AE91</f>
        <v/>
      </c>
      <c r="AG91" s="26">
        <f>AF91</f>
        <v/>
      </c>
      <c r="AH91" s="26">
        <f>AG91</f>
        <v/>
      </c>
      <c r="AJ91" s="25" t="n">
        <v>6775</v>
      </c>
      <c r="AK91" s="25" t="n">
        <v>6201</v>
      </c>
      <c r="AL91" s="25" t="n">
        <v>6141</v>
      </c>
      <c r="AM91" s="25" t="n">
        <v>6070</v>
      </c>
      <c r="AN91" s="25" t="n">
        <v>27524</v>
      </c>
      <c r="AO91" s="26">
        <f>AD91</f>
        <v/>
      </c>
      <c r="AP91" s="26">
        <f>AH91</f>
        <v/>
      </c>
      <c r="AQ91" s="26">
        <f>AP91</f>
        <v/>
      </c>
      <c r="AR91" s="26">
        <f>AQ91</f>
        <v/>
      </c>
      <c r="AS91" s="26">
        <f>AR91</f>
        <v/>
      </c>
    </row>
    <row r="92">
      <c r="C92" s="8" t="inlineStr">
        <is>
          <t>Property and Equipment, Net (incl. finance-lease ROU)</t>
        </is>
      </c>
      <c r="G92" s="27" t="n">
        <v>47720</v>
      </c>
      <c r="H92" s="27" t="n">
        <v>50909</v>
      </c>
      <c r="I92" s="27" t="n">
        <v>53726</v>
      </c>
      <c r="J92" s="27" t="n">
        <v>57809</v>
      </c>
      <c r="K92" s="27" t="n">
        <v>61582</v>
      </c>
      <c r="L92" s="27" t="n">
        <v>67588</v>
      </c>
      <c r="M92" s="27" t="n">
        <v>73738</v>
      </c>
      <c r="N92" s="27" t="n">
        <v>79518</v>
      </c>
      <c r="O92" s="27" t="n">
        <v>84156</v>
      </c>
      <c r="P92" s="27" t="n">
        <v>87949</v>
      </c>
      <c r="Q92" s="27" t="n">
        <v>91772</v>
      </c>
      <c r="R92" s="27" t="n">
        <v>96587</v>
      </c>
      <c r="S92" s="27" t="n">
        <v>98908</v>
      </c>
      <c r="T92" s="27" t="n">
        <v>102959</v>
      </c>
      <c r="U92" s="27" t="n">
        <v>112162</v>
      </c>
      <c r="V92" s="27" t="n">
        <v>121346</v>
      </c>
      <c r="W92" s="27" t="n">
        <v>133567</v>
      </c>
      <c r="X92" s="27" t="n">
        <v>147039</v>
      </c>
      <c r="Y92" s="27" t="n">
        <v>160270</v>
      </c>
      <c r="Z92" s="27" t="n">
        <v>176400</v>
      </c>
      <c r="AA92" s="27" t="n">
        <v>194776</v>
      </c>
      <c r="AB92" s="28">
        <f>AA92-AB175-AB191-AA92*AB148</f>
        <v/>
      </c>
      <c r="AC92" s="28">
        <f>AB92-AC175-AC191-AB92*AC148</f>
        <v/>
      </c>
      <c r="AD92" s="28">
        <f>AC92-AD175-AD191-AC92*AD148</f>
        <v/>
      </c>
      <c r="AE92" s="28">
        <f>AD92-AE175-AE191-AD92*AE148</f>
        <v/>
      </c>
      <c r="AF92" s="28">
        <f>AE92-AF175-AF191-AE92*AF148</f>
        <v/>
      </c>
      <c r="AG92" s="28">
        <f>AF92-AG175-AG191-AF92*AG148</f>
        <v/>
      </c>
      <c r="AH92" s="28">
        <f>AG92-AH175-AH191-AG92*AH148</f>
        <v/>
      </c>
      <c r="AJ92" s="27" t="n">
        <v>57809</v>
      </c>
      <c r="AK92" s="27" t="n">
        <v>79518</v>
      </c>
      <c r="AL92" s="27" t="n">
        <v>96587</v>
      </c>
      <c r="AM92" s="27" t="n">
        <v>121346</v>
      </c>
      <c r="AN92" s="27" t="n">
        <v>176400</v>
      </c>
      <c r="AO92" s="28">
        <f>AD92</f>
        <v/>
      </c>
      <c r="AP92" s="28">
        <f>AH92</f>
        <v/>
      </c>
      <c r="AQ92" s="28">
        <f>AP92-AQ175-AQ191-AP92*AQ148</f>
        <v/>
      </c>
      <c r="AR92" s="28">
        <f>AQ92-AR175-AR191-AQ92*AR148</f>
        <v/>
      </c>
      <c r="AS92" s="28">
        <f>AR92-AS175-AS191-AR92*AS148</f>
        <v/>
      </c>
    </row>
    <row r="93">
      <c r="C93" s="8" t="inlineStr">
        <is>
          <t>Operating Lease Right-of-Use Assets</t>
        </is>
      </c>
      <c r="G93" s="27" t="n">
        <v>10202</v>
      </c>
      <c r="H93" s="27" t="n">
        <v>10525</v>
      </c>
      <c r="I93" s="27" t="n">
        <v>11063</v>
      </c>
      <c r="J93" s="27" t="n">
        <v>12155</v>
      </c>
      <c r="K93" s="27" t="n">
        <v>12241</v>
      </c>
      <c r="L93" s="27" t="n">
        <v>14130</v>
      </c>
      <c r="M93" s="27" t="n">
        <v>13641</v>
      </c>
      <c r="N93" s="27" t="n">
        <v>12673</v>
      </c>
      <c r="O93" s="27" t="n">
        <v>12899</v>
      </c>
      <c r="P93" s="27" t="n">
        <v>12955</v>
      </c>
      <c r="Q93" s="27" t="n">
        <v>13033</v>
      </c>
      <c r="R93" s="27" t="n">
        <v>13294</v>
      </c>
      <c r="S93" s="27" t="n">
        <v>13555</v>
      </c>
      <c r="T93" s="27" t="n">
        <v>14058</v>
      </c>
      <c r="U93" s="27" t="n">
        <v>14812</v>
      </c>
      <c r="V93" s="27" t="n">
        <v>14922</v>
      </c>
      <c r="W93" s="27" t="n">
        <v>15505</v>
      </c>
      <c r="X93" s="27" t="n">
        <v>15662</v>
      </c>
      <c r="Y93" s="27" t="n">
        <v>17372</v>
      </c>
      <c r="Z93" s="27" t="n">
        <v>20404</v>
      </c>
      <c r="AA93" s="27" t="n">
        <v>23268</v>
      </c>
      <c r="AB93" s="28">
        <f>AA93*(1+AB151)</f>
        <v/>
      </c>
      <c r="AC93" s="28">
        <f>AB93*(1+AC151)</f>
        <v/>
      </c>
      <c r="AD93" s="28">
        <f>AC93*(1+AD151)</f>
        <v/>
      </c>
      <c r="AE93" s="28">
        <f>AD93*(1+AE151)</f>
        <v/>
      </c>
      <c r="AF93" s="28">
        <f>AE93*(1+AF151)</f>
        <v/>
      </c>
      <c r="AG93" s="28">
        <f>AF93*(1+AG151)</f>
        <v/>
      </c>
      <c r="AH93" s="28">
        <f>AG93*(1+AH151)</f>
        <v/>
      </c>
      <c r="AJ93" s="27" t="n">
        <v>12155</v>
      </c>
      <c r="AK93" s="27" t="n">
        <v>12673</v>
      </c>
      <c r="AL93" s="27" t="n">
        <v>13294</v>
      </c>
      <c r="AM93" s="27" t="n">
        <v>14922</v>
      </c>
      <c r="AN93" s="27" t="n">
        <v>20404</v>
      </c>
      <c r="AO93" s="28">
        <f>AD93</f>
        <v/>
      </c>
      <c r="AP93" s="28">
        <f>AH93</f>
        <v/>
      </c>
      <c r="AQ93" s="28">
        <f>AP93*(1+AQ151)</f>
        <v/>
      </c>
      <c r="AR93" s="28">
        <f>AQ93*(1+AR151)</f>
        <v/>
      </c>
      <c r="AS93" s="28">
        <f>AR93*(1+AS151)</f>
        <v/>
      </c>
    </row>
    <row r="94">
      <c r="C94" s="8" t="inlineStr">
        <is>
          <t>Goodwill</t>
        </is>
      </c>
      <c r="G94" s="27" t="n">
        <v>19056</v>
      </c>
      <c r="H94" s="27" t="n">
        <v>19219</v>
      </c>
      <c r="I94" s="27" t="n">
        <v>19065</v>
      </c>
      <c r="J94" s="27" t="n">
        <v>19197</v>
      </c>
      <c r="K94" s="27" t="n">
        <v>19923</v>
      </c>
      <c r="L94" s="27" t="n">
        <v>20229</v>
      </c>
      <c r="M94" s="27" t="n">
        <v>20268</v>
      </c>
      <c r="N94" s="27" t="n">
        <v>20306</v>
      </c>
      <c r="O94" s="27" t="n">
        <v>20649</v>
      </c>
      <c r="P94" s="27" t="n">
        <v>20659</v>
      </c>
      <c r="Q94" s="27" t="n">
        <v>20668</v>
      </c>
      <c r="R94" s="27" t="n">
        <v>20654</v>
      </c>
      <c r="S94" s="27" t="n">
        <v>20654</v>
      </c>
      <c r="T94" s="27" t="n">
        <v>20654</v>
      </c>
      <c r="U94" s="27" t="n">
        <v>20654</v>
      </c>
      <c r="V94" s="27" t="n">
        <v>20654</v>
      </c>
      <c r="W94" s="27" t="n">
        <v>20654</v>
      </c>
      <c r="X94" s="27" t="n">
        <v>20654</v>
      </c>
      <c r="Y94" s="27" t="n">
        <v>21158</v>
      </c>
      <c r="Z94" s="27" t="n">
        <v>24534</v>
      </c>
      <c r="AA94" s="27" t="n">
        <v>24748</v>
      </c>
      <c r="AB94" s="28">
        <f>AA94</f>
        <v/>
      </c>
      <c r="AC94" s="28">
        <f>AB94</f>
        <v/>
      </c>
      <c r="AD94" s="28">
        <f>AC94</f>
        <v/>
      </c>
      <c r="AE94" s="28">
        <f>AD94</f>
        <v/>
      </c>
      <c r="AF94" s="28">
        <f>AE94</f>
        <v/>
      </c>
      <c r="AG94" s="28">
        <f>AF94</f>
        <v/>
      </c>
      <c r="AH94" s="28">
        <f>AG94</f>
        <v/>
      </c>
      <c r="AJ94" s="27" t="n">
        <v>19197</v>
      </c>
      <c r="AK94" s="27" t="n">
        <v>20306</v>
      </c>
      <c r="AL94" s="27" t="n">
        <v>20654</v>
      </c>
      <c r="AM94" s="27" t="n">
        <v>20654</v>
      </c>
      <c r="AN94" s="27" t="n">
        <v>24534</v>
      </c>
      <c r="AO94" s="28">
        <f>AD94</f>
        <v/>
      </c>
      <c r="AP94" s="28">
        <f>AH94</f>
        <v/>
      </c>
      <c r="AQ94" s="28">
        <f>AP94</f>
        <v/>
      </c>
      <c r="AR94" s="28">
        <f>AQ94</f>
        <v/>
      </c>
      <c r="AS94" s="28">
        <f>AR94</f>
        <v/>
      </c>
    </row>
    <row r="95">
      <c r="C95" s="8" t="inlineStr">
        <is>
          <t>Other Assets (incl. intangibles pre-2024 as filed)</t>
        </is>
      </c>
      <c r="G95" s="27" t="n">
        <v>2881</v>
      </c>
      <c r="H95" s="27" t="n">
        <v>2866</v>
      </c>
      <c r="I95" s="27" t="n">
        <v>3552</v>
      </c>
      <c r="J95" s="27" t="n">
        <v>3385</v>
      </c>
      <c r="K95" s="27" t="n">
        <v>4432</v>
      </c>
      <c r="L95" s="27" t="n">
        <v>5309</v>
      </c>
      <c r="M95" s="27" t="n">
        <v>6404</v>
      </c>
      <c r="N95" s="27" t="n">
        <v>7480</v>
      </c>
      <c r="O95" s="27" t="n">
        <v>8137</v>
      </c>
      <c r="P95" s="27" t="n">
        <v>9357</v>
      </c>
      <c r="Q95" s="27" t="n">
        <v>6281</v>
      </c>
      <c r="R95" s="27" t="n">
        <v>7582</v>
      </c>
      <c r="S95" s="27" t="n">
        <v>8179</v>
      </c>
      <c r="T95" s="27" t="n">
        <v>9929</v>
      </c>
      <c r="U95" s="27" t="n">
        <v>11642</v>
      </c>
      <c r="V95" s="27" t="n">
        <v>13017</v>
      </c>
      <c r="W95" s="27" t="n">
        <v>14092</v>
      </c>
      <c r="X95" s="27" t="n">
        <v>15788</v>
      </c>
      <c r="Y95" s="27" t="n">
        <v>6852</v>
      </c>
      <c r="Z95" s="27" t="n">
        <v>8437</v>
      </c>
      <c r="AA95" s="27" t="n">
        <v>14283</v>
      </c>
      <c r="AB95" s="28">
        <f>AA95</f>
        <v/>
      </c>
      <c r="AC95" s="28">
        <f>AB95</f>
        <v/>
      </c>
      <c r="AD95" s="28">
        <f>AC95</f>
        <v/>
      </c>
      <c r="AE95" s="28">
        <f>AD95</f>
        <v/>
      </c>
      <c r="AF95" s="28">
        <f>AE95</f>
        <v/>
      </c>
      <c r="AG95" s="28">
        <f>AF95</f>
        <v/>
      </c>
      <c r="AH95" s="28">
        <f>AG95</f>
        <v/>
      </c>
      <c r="AJ95" s="27" t="n">
        <v>3385</v>
      </c>
      <c r="AK95" s="27" t="n">
        <v>7480</v>
      </c>
      <c r="AL95" s="27" t="n">
        <v>7582</v>
      </c>
      <c r="AM95" s="27" t="n">
        <v>13017</v>
      </c>
      <c r="AN95" s="27" t="n">
        <v>8437</v>
      </c>
      <c r="AO95" s="28">
        <f>AD95</f>
        <v/>
      </c>
      <c r="AP95" s="28">
        <f>AH95</f>
        <v/>
      </c>
      <c r="AQ95" s="28">
        <f>AP95</f>
        <v/>
      </c>
      <c r="AR95" s="28">
        <f>AQ95</f>
        <v/>
      </c>
      <c r="AS95" s="28">
        <f>AR95</f>
        <v/>
      </c>
    </row>
    <row r="96">
      <c r="B96" s="6" t="inlineStr">
        <is>
          <t>Total Assets</t>
        </is>
      </c>
      <c r="G96" s="29">
        <f>G88+G91+G92+G93+G94+G95</f>
        <v/>
      </c>
      <c r="H96" s="29">
        <f>H88+H91+H92+H93+H94+H95</f>
        <v/>
      </c>
      <c r="I96" s="29">
        <f>I88+I91+I92+I93+I94+I95</f>
        <v/>
      </c>
      <c r="J96" s="29">
        <f>J88+J91+J92+J93+J94+J95</f>
        <v/>
      </c>
      <c r="K96" s="29">
        <f>K88+K91+K92+K93+K94+K95</f>
        <v/>
      </c>
      <c r="L96" s="29">
        <f>L88+L91+L92+L93+L94+L95</f>
        <v/>
      </c>
      <c r="M96" s="29">
        <f>M88+M91+M92+M93+M94+M95</f>
        <v/>
      </c>
      <c r="N96" s="29">
        <f>N88+N91+N92+N93+N94+N95</f>
        <v/>
      </c>
      <c r="O96" s="29">
        <f>O88+O91+O92+O93+O94+O95</f>
        <v/>
      </c>
      <c r="P96" s="29">
        <f>P88+P91+P92+P93+P94+P95</f>
        <v/>
      </c>
      <c r="Q96" s="29">
        <f>Q88+Q91+Q92+Q93+Q94+Q95</f>
        <v/>
      </c>
      <c r="R96" s="29">
        <f>R88+R91+R92+R93+R94+R95</f>
        <v/>
      </c>
      <c r="S96" s="29">
        <f>S88+S91+S92+S93+S94+S95</f>
        <v/>
      </c>
      <c r="T96" s="29">
        <f>T88+T91+T92+T93+T94+T95</f>
        <v/>
      </c>
      <c r="U96" s="29">
        <f>U88+U91+U92+U93+U94+U95</f>
        <v/>
      </c>
      <c r="V96" s="29">
        <f>V88+V91+V92+V93+V94+V95</f>
        <v/>
      </c>
      <c r="W96" s="29">
        <f>W88+W91+W92+W93+W94+W95</f>
        <v/>
      </c>
      <c r="X96" s="29">
        <f>X88+X91+X92+X93+X94+X95</f>
        <v/>
      </c>
      <c r="Y96" s="29">
        <f>Y88+Y91+Y92+Y93+Y94+Y95</f>
        <v/>
      </c>
      <c r="Z96" s="29">
        <f>Z88+Z91+Z92+Z93+Z94+Z95</f>
        <v/>
      </c>
      <c r="AA96" s="29">
        <f>AA88+AA91+AA92+AA93+AA94+AA95</f>
        <v/>
      </c>
      <c r="AB96" s="29">
        <f>AB88+AB91+AB92+AB93+AB94+AB95</f>
        <v/>
      </c>
      <c r="AC96" s="29">
        <f>AC88+AC91+AC92+AC93+AC94+AC95</f>
        <v/>
      </c>
      <c r="AD96" s="29">
        <f>AD88+AD91+AD92+AD93+AD94+AD95</f>
        <v/>
      </c>
      <c r="AE96" s="29">
        <f>AE88+AE91+AE92+AE93+AE94+AE95</f>
        <v/>
      </c>
      <c r="AF96" s="29">
        <f>AF88+AF91+AF92+AF93+AF94+AF95</f>
        <v/>
      </c>
      <c r="AG96" s="29">
        <f>AG88+AG91+AG92+AG93+AG94+AG95</f>
        <v/>
      </c>
      <c r="AH96" s="29">
        <f>AH88+AH91+AH92+AH93+AH94+AH95</f>
        <v/>
      </c>
      <c r="AJ96" s="29">
        <f>AJ88+AJ91+AJ92+AJ93+AJ94+AJ95</f>
        <v/>
      </c>
      <c r="AK96" s="29">
        <f>AK88+AK91+AK92+AK93+AK94+AK95</f>
        <v/>
      </c>
      <c r="AL96" s="29">
        <f>AL88+AL91+AL92+AL93+AL94+AL95</f>
        <v/>
      </c>
      <c r="AM96" s="29">
        <f>AM88+AM91+AM92+AM93+AM94+AM95</f>
        <v/>
      </c>
      <c r="AN96" s="29">
        <f>AN88+AN91+AN92+AN93+AN94+AN95</f>
        <v/>
      </c>
      <c r="AO96" s="30">
        <f>AD96</f>
        <v/>
      </c>
      <c r="AP96" s="30">
        <f>AH96</f>
        <v/>
      </c>
      <c r="AQ96" s="29">
        <f>AQ88+AQ91+AQ92+AQ93+AQ94+AQ95</f>
        <v/>
      </c>
      <c r="AR96" s="29">
        <f>AR88+AR91+AR92+AR93+AR94+AR95</f>
        <v/>
      </c>
      <c r="AS96" s="29">
        <f>AS88+AS91+AS92+AS93+AS94+AS95</f>
        <v/>
      </c>
    </row>
    <row r="97">
      <c r="D97" s="3" t="inlineStr">
        <is>
          <t>Recon: Total Assets</t>
        </is>
      </c>
      <c r="G97" s="31">
        <f>IF(_reported!G15="","",G96-_reported!G15)</f>
        <v/>
      </c>
      <c r="H97" s="31">
        <f>IF(_reported!H15="","",H96-_reported!H15)</f>
        <v/>
      </c>
      <c r="I97" s="31">
        <f>IF(_reported!I15="","",I96-_reported!I15)</f>
        <v/>
      </c>
      <c r="J97" s="31">
        <f>IF(_reported!J15="","",J96-_reported!J15)</f>
        <v/>
      </c>
      <c r="K97" s="31">
        <f>IF(_reported!K15="","",K96-_reported!K15)</f>
        <v/>
      </c>
      <c r="L97" s="31">
        <f>IF(_reported!L15="","",L96-_reported!L15)</f>
        <v/>
      </c>
      <c r="M97" s="31">
        <f>IF(_reported!M15="","",M96-_reported!M15)</f>
        <v/>
      </c>
      <c r="N97" s="31">
        <f>IF(_reported!N15="","",N96-_reported!N15)</f>
        <v/>
      </c>
      <c r="O97" s="31">
        <f>IF(_reported!O15="","",O96-_reported!O15)</f>
        <v/>
      </c>
      <c r="P97" s="31">
        <f>IF(_reported!P15="","",P96-_reported!P15)</f>
        <v/>
      </c>
      <c r="Q97" s="31">
        <f>IF(_reported!Q15="","",Q96-_reported!Q15)</f>
        <v/>
      </c>
      <c r="R97" s="31">
        <f>IF(_reported!R15="","",R96-_reported!R15)</f>
        <v/>
      </c>
      <c r="S97" s="31">
        <f>IF(_reported!S15="","",S96-_reported!S15)</f>
        <v/>
      </c>
      <c r="T97" s="31">
        <f>IF(_reported!T15="","",T96-_reported!T15)</f>
        <v/>
      </c>
      <c r="U97" s="31">
        <f>IF(_reported!U15="","",U96-_reported!U15)</f>
        <v/>
      </c>
      <c r="V97" s="31">
        <f>IF(_reported!V15="","",V96-_reported!V15)</f>
        <v/>
      </c>
      <c r="W97" s="31">
        <f>IF(_reported!W15="","",W96-_reported!W15)</f>
        <v/>
      </c>
      <c r="X97" s="31">
        <f>IF(_reported!X15="","",X96-_reported!X15)</f>
        <v/>
      </c>
      <c r="Y97" s="31">
        <f>IF(_reported!Y15="","",Y96-_reported!Y15)</f>
        <v/>
      </c>
      <c r="Z97" s="31">
        <f>IF(_reported!Z15="","",Z96-_reported!Z15)</f>
        <v/>
      </c>
      <c r="AA97" s="31">
        <f>IF(_reported!AA15="","",AA96-_reported!AA15)</f>
        <v/>
      </c>
      <c r="AJ97" s="31">
        <f>IF(_reported!AJ15="","",AJ96-_reported!AJ15)</f>
        <v/>
      </c>
      <c r="AK97" s="31">
        <f>IF(_reported!AK15="","",AK96-_reported!AK15)</f>
        <v/>
      </c>
      <c r="AL97" s="31">
        <f>IF(_reported!AL15="","",AL96-_reported!AL15)</f>
        <v/>
      </c>
      <c r="AM97" s="31">
        <f>IF(_reported!AM15="","",AM96-_reported!AM15)</f>
        <v/>
      </c>
      <c r="AN97" s="31">
        <f>IF(_reported!AN15="","",AN96-_reported!AN15)</f>
        <v/>
      </c>
    </row>
    <row r="98"/>
    <row r="99">
      <c r="C99" s="8" t="inlineStr">
        <is>
          <t>Accounts Payable</t>
        </is>
      </c>
      <c r="G99" s="25" t="n">
        <v>878</v>
      </c>
      <c r="H99" s="25" t="n">
        <v>973</v>
      </c>
      <c r="I99" s="25" t="n">
        <v>2195</v>
      </c>
      <c r="J99" s="25" t="n">
        <v>4083</v>
      </c>
      <c r="K99" s="25" t="n">
        <v>3246</v>
      </c>
      <c r="L99" s="25" t="n">
        <v>4008</v>
      </c>
      <c r="M99" s="25" t="n">
        <v>3871</v>
      </c>
      <c r="N99" s="25" t="n">
        <v>4990</v>
      </c>
      <c r="O99" s="25" t="n">
        <v>3672</v>
      </c>
      <c r="P99" s="25" t="n">
        <v>3093</v>
      </c>
      <c r="Q99" s="25" t="n">
        <v>4372</v>
      </c>
      <c r="R99" s="25" t="n">
        <v>4849</v>
      </c>
      <c r="S99" s="25" t="n">
        <v>3785</v>
      </c>
      <c r="T99" s="25" t="n">
        <v>3173</v>
      </c>
      <c r="U99" s="25" t="n">
        <v>7656</v>
      </c>
      <c r="V99" s="25" t="n">
        <v>7687</v>
      </c>
      <c r="W99" s="25" t="n">
        <v>8512</v>
      </c>
      <c r="X99" s="25" t="n">
        <v>10271</v>
      </c>
      <c r="Y99" s="25" t="n">
        <v>7798</v>
      </c>
      <c r="Z99" s="25" t="n">
        <v>8894</v>
      </c>
      <c r="AA99" s="25" t="n">
        <v>13326</v>
      </c>
      <c r="AB99" s="26">
        <f>AB13*AB144</f>
        <v/>
      </c>
      <c r="AC99" s="26">
        <f>AC13*AC144</f>
        <v/>
      </c>
      <c r="AD99" s="26">
        <f>AD13*AD144</f>
        <v/>
      </c>
      <c r="AE99" s="26">
        <f>AE13*AE144</f>
        <v/>
      </c>
      <c r="AF99" s="26">
        <f>AF13*AF144</f>
        <v/>
      </c>
      <c r="AG99" s="26">
        <f>AG13*AG144</f>
        <v/>
      </c>
      <c r="AH99" s="26">
        <f>AH13*AH144</f>
        <v/>
      </c>
      <c r="AJ99" s="25" t="n">
        <v>4083</v>
      </c>
      <c r="AK99" s="25" t="n">
        <v>4990</v>
      </c>
      <c r="AL99" s="25" t="n">
        <v>4849</v>
      </c>
      <c r="AM99" s="25" t="n">
        <v>7687</v>
      </c>
      <c r="AN99" s="25" t="n">
        <v>8894</v>
      </c>
      <c r="AO99" s="26">
        <f>AD99</f>
        <v/>
      </c>
      <c r="AP99" s="26">
        <f>AH99</f>
        <v/>
      </c>
      <c r="AQ99" s="26">
        <f>(AQ13/4)*AQ144</f>
        <v/>
      </c>
      <c r="AR99" s="26">
        <f>(AR13/4)*AR144</f>
        <v/>
      </c>
      <c r="AS99" s="26">
        <f>(AS13/4)*AS144</f>
        <v/>
      </c>
    </row>
    <row r="100">
      <c r="C100" s="8" t="inlineStr">
        <is>
          <t>Operating Lease Liabilities, Current</t>
        </is>
      </c>
      <c r="G100" s="27" t="n">
        <v>1040</v>
      </c>
      <c r="H100" s="27" t="n">
        <v>1051</v>
      </c>
      <c r="I100" s="27" t="n">
        <v>1086</v>
      </c>
      <c r="J100" s="27" t="n">
        <v>1127</v>
      </c>
      <c r="K100" s="27" t="n">
        <v>1159</v>
      </c>
      <c r="L100" s="27" t="n">
        <v>1275</v>
      </c>
      <c r="M100" s="27" t="n">
        <v>1291</v>
      </c>
      <c r="N100" s="27" t="n">
        <v>1367</v>
      </c>
      <c r="O100" s="27" t="n">
        <v>1479</v>
      </c>
      <c r="P100" s="27" t="n">
        <v>1396</v>
      </c>
      <c r="Q100" s="27" t="n">
        <v>1460</v>
      </c>
      <c r="R100" s="27" t="n">
        <v>1623</v>
      </c>
      <c r="S100" s="27" t="n">
        <v>1676</v>
      </c>
      <c r="T100" s="27" t="n">
        <v>1917</v>
      </c>
      <c r="U100" s="27" t="n">
        <v>2016</v>
      </c>
      <c r="V100" s="27" t="n">
        <v>1942</v>
      </c>
      <c r="W100" s="27" t="n">
        <v>1976</v>
      </c>
      <c r="X100" s="27" t="n">
        <v>1977</v>
      </c>
      <c r="Y100" s="27" t="n">
        <v>2113</v>
      </c>
      <c r="Z100" s="27" t="n">
        <v>2213</v>
      </c>
      <c r="AA100" s="27" t="n">
        <v>2414</v>
      </c>
      <c r="AB100" s="28">
        <f>AA100*(1+AB151)</f>
        <v/>
      </c>
      <c r="AC100" s="28">
        <f>AB100*(1+AC151)</f>
        <v/>
      </c>
      <c r="AD100" s="28">
        <f>AC100*(1+AD151)</f>
        <v/>
      </c>
      <c r="AE100" s="28">
        <f>AD100*(1+AE151)</f>
        <v/>
      </c>
      <c r="AF100" s="28">
        <f>AE100*(1+AF151)</f>
        <v/>
      </c>
      <c r="AG100" s="28">
        <f>AF100*(1+AG151)</f>
        <v/>
      </c>
      <c r="AH100" s="28">
        <f>AG100*(1+AH151)</f>
        <v/>
      </c>
      <c r="AJ100" s="27" t="n">
        <v>1127</v>
      </c>
      <c r="AK100" s="27" t="n">
        <v>1367</v>
      </c>
      <c r="AL100" s="27" t="n">
        <v>1623</v>
      </c>
      <c r="AM100" s="27" t="n">
        <v>1942</v>
      </c>
      <c r="AN100" s="27" t="n">
        <v>2213</v>
      </c>
      <c r="AO100" s="28">
        <f>AD100</f>
        <v/>
      </c>
      <c r="AP100" s="28">
        <f>AH100</f>
        <v/>
      </c>
      <c r="AQ100" s="28">
        <f>AP100*(1+AQ151)</f>
        <v/>
      </c>
      <c r="AR100" s="28">
        <f>AQ100*(1+AR151)</f>
        <v/>
      </c>
      <c r="AS100" s="28">
        <f>AR100*(1+AS151)</f>
        <v/>
      </c>
    </row>
    <row r="101">
      <c r="C101" s="8" t="inlineStr">
        <is>
          <t>Accrued Expenses and Other Current Liabilities</t>
        </is>
      </c>
      <c r="G101" s="27" t="n">
        <v>10799</v>
      </c>
      <c r="H101" s="27" t="n">
        <v>12850</v>
      </c>
      <c r="I101" s="27" t="n">
        <v>14531</v>
      </c>
      <c r="J101" s="27" t="n">
        <v>15925</v>
      </c>
      <c r="K101" s="27" t="n">
        <v>16681</v>
      </c>
      <c r="L101" s="27" t="n">
        <v>16934</v>
      </c>
      <c r="M101" s="27" t="n">
        <v>17525</v>
      </c>
      <c r="N101" s="27" t="n">
        <v>20669</v>
      </c>
      <c r="O101" s="27" t="n">
        <v>20230</v>
      </c>
      <c r="P101" s="27" t="n">
        <v>25432</v>
      </c>
      <c r="Q101" s="27" t="n">
        <v>24699</v>
      </c>
      <c r="R101" s="27" t="n">
        <v>25488</v>
      </c>
      <c r="S101" s="27" t="n">
        <v>22640</v>
      </c>
      <c r="T101" s="27" t="n">
        <v>21914</v>
      </c>
      <c r="U101" s="27" t="n">
        <v>23658</v>
      </c>
      <c r="V101" s="27" t="n">
        <v>23967</v>
      </c>
      <c r="W101" s="27" t="n">
        <v>23402</v>
      </c>
      <c r="X101" s="27" t="n">
        <v>25057</v>
      </c>
      <c r="Y101" s="27" t="n">
        <v>27047</v>
      </c>
      <c r="Z101" s="27" t="n">
        <v>30729</v>
      </c>
      <c r="AA101" s="27" t="n">
        <v>31013</v>
      </c>
      <c r="AB101" s="28">
        <f>AB13*AB145</f>
        <v/>
      </c>
      <c r="AC101" s="28">
        <f>AC13*AC145</f>
        <v/>
      </c>
      <c r="AD101" s="28">
        <f>AD13*AD145</f>
        <v/>
      </c>
      <c r="AE101" s="28">
        <f>AE13*AE145</f>
        <v/>
      </c>
      <c r="AF101" s="28">
        <f>AF13*AF145</f>
        <v/>
      </c>
      <c r="AG101" s="28">
        <f>AG13*AG145</f>
        <v/>
      </c>
      <c r="AH101" s="28">
        <f>AH13*AH145</f>
        <v/>
      </c>
      <c r="AJ101" s="27" t="n">
        <v>15925</v>
      </c>
      <c r="AK101" s="27" t="n">
        <v>20669</v>
      </c>
      <c r="AL101" s="27" t="n">
        <v>25488</v>
      </c>
      <c r="AM101" s="27" t="n">
        <v>23967</v>
      </c>
      <c r="AN101" s="27" t="n">
        <v>30729</v>
      </c>
      <c r="AO101" s="28">
        <f>AD101</f>
        <v/>
      </c>
      <c r="AP101" s="28">
        <f>AH101</f>
        <v/>
      </c>
      <c r="AQ101" s="28">
        <f>(AQ13/4)*AQ145</f>
        <v/>
      </c>
      <c r="AR101" s="28">
        <f>(AR13/4)*AR145</f>
        <v/>
      </c>
      <c r="AS101" s="28">
        <f>(AS13/4)*AS145</f>
        <v/>
      </c>
    </row>
    <row r="102">
      <c r="B102" s="6" t="inlineStr">
        <is>
          <t>Total Current Liabilities</t>
        </is>
      </c>
      <c r="G102" s="29">
        <f>G99+G100+G101</f>
        <v/>
      </c>
      <c r="H102" s="29">
        <f>H99+H100+H101</f>
        <v/>
      </c>
      <c r="I102" s="29">
        <f>I99+I100+I101</f>
        <v/>
      </c>
      <c r="J102" s="29">
        <f>J99+J100+J101</f>
        <v/>
      </c>
      <c r="K102" s="29">
        <f>K99+K100+K101</f>
        <v/>
      </c>
      <c r="L102" s="29">
        <f>L99+L100+L101</f>
        <v/>
      </c>
      <c r="M102" s="29">
        <f>M99+M100+M101</f>
        <v/>
      </c>
      <c r="N102" s="29">
        <f>N99+N100+N101</f>
        <v/>
      </c>
      <c r="O102" s="29">
        <f>O99+O100+O101</f>
        <v/>
      </c>
      <c r="P102" s="29">
        <f>P99+P100+P101</f>
        <v/>
      </c>
      <c r="Q102" s="29">
        <f>Q99+Q100+Q101</f>
        <v/>
      </c>
      <c r="R102" s="29">
        <f>R99+R100+R101</f>
        <v/>
      </c>
      <c r="S102" s="29">
        <f>S99+S100+S101</f>
        <v/>
      </c>
      <c r="T102" s="29">
        <f>T99+T100+T101</f>
        <v/>
      </c>
      <c r="U102" s="29">
        <f>U99+U100+U101</f>
        <v/>
      </c>
      <c r="V102" s="29">
        <f>V99+V100+V101</f>
        <v/>
      </c>
      <c r="W102" s="29">
        <f>W99+W100+W101</f>
        <v/>
      </c>
      <c r="X102" s="29">
        <f>X99+X100+X101</f>
        <v/>
      </c>
      <c r="Y102" s="29">
        <f>Y99+Y100+Y101</f>
        <v/>
      </c>
      <c r="Z102" s="29">
        <f>Z99+Z100+Z101</f>
        <v/>
      </c>
      <c r="AA102" s="29">
        <f>AA99+AA100+AA101</f>
        <v/>
      </c>
      <c r="AB102" s="29">
        <f>AB99+AB100+AB101</f>
        <v/>
      </c>
      <c r="AC102" s="29">
        <f>AC99+AC100+AC101</f>
        <v/>
      </c>
      <c r="AD102" s="29">
        <f>AD99+AD100+AD101</f>
        <v/>
      </c>
      <c r="AE102" s="29">
        <f>AE99+AE100+AE101</f>
        <v/>
      </c>
      <c r="AF102" s="29">
        <f>AF99+AF100+AF101</f>
        <v/>
      </c>
      <c r="AG102" s="29">
        <f>AG99+AG100+AG101</f>
        <v/>
      </c>
      <c r="AH102" s="29">
        <f>AH99+AH100+AH101</f>
        <v/>
      </c>
      <c r="AJ102" s="29">
        <f>AJ99+AJ100+AJ101</f>
        <v/>
      </c>
      <c r="AK102" s="29">
        <f>AK99+AK100+AK101</f>
        <v/>
      </c>
      <c r="AL102" s="29">
        <f>AL99+AL100+AL101</f>
        <v/>
      </c>
      <c r="AM102" s="29">
        <f>AM99+AM100+AM101</f>
        <v/>
      </c>
      <c r="AN102" s="29">
        <f>AN99+AN100+AN101</f>
        <v/>
      </c>
      <c r="AO102" s="30">
        <f>AD102</f>
        <v/>
      </c>
      <c r="AP102" s="30">
        <f>AH102</f>
        <v/>
      </c>
      <c r="AQ102" s="29">
        <f>AQ99+AQ100+AQ101</f>
        <v/>
      </c>
      <c r="AR102" s="29">
        <f>AR99+AR100+AR101</f>
        <v/>
      </c>
      <c r="AS102" s="29">
        <f>AS99+AS100+AS101</f>
        <v/>
      </c>
    </row>
    <row r="103">
      <c r="D103" s="3" t="inlineStr">
        <is>
          <t>Recon: Total CL</t>
        </is>
      </c>
      <c r="G103" s="31">
        <f>IF(_reported!G16="","",G102-_reported!G16)</f>
        <v/>
      </c>
      <c r="H103" s="31">
        <f>IF(_reported!H16="","",H102-_reported!H16)</f>
        <v/>
      </c>
      <c r="I103" s="31">
        <f>IF(_reported!I16="","",I102-_reported!I16)</f>
        <v/>
      </c>
      <c r="J103" s="31">
        <f>IF(_reported!J16="","",J102-_reported!J16)</f>
        <v/>
      </c>
      <c r="K103" s="31">
        <f>IF(_reported!K16="","",K102-_reported!K16)</f>
        <v/>
      </c>
      <c r="L103" s="31">
        <f>IF(_reported!L16="","",L102-_reported!L16)</f>
        <v/>
      </c>
      <c r="M103" s="31">
        <f>IF(_reported!M16="","",M102-_reported!M16)</f>
        <v/>
      </c>
      <c r="N103" s="31">
        <f>IF(_reported!N16="","",N102-_reported!N16)</f>
        <v/>
      </c>
      <c r="O103" s="31">
        <f>IF(_reported!O16="","",O102-_reported!O16)</f>
        <v/>
      </c>
      <c r="P103" s="31">
        <f>IF(_reported!P16="","",P102-_reported!P16)</f>
        <v/>
      </c>
      <c r="Q103" s="31">
        <f>IF(_reported!Q16="","",Q102-_reported!Q16)</f>
        <v/>
      </c>
      <c r="R103" s="31">
        <f>IF(_reported!R16="","",R102-_reported!R16)</f>
        <v/>
      </c>
      <c r="S103" s="31">
        <f>IF(_reported!S16="","",S102-_reported!S16)</f>
        <v/>
      </c>
      <c r="T103" s="31">
        <f>IF(_reported!T16="","",T102-_reported!T16)</f>
        <v/>
      </c>
      <c r="U103" s="31">
        <f>IF(_reported!U16="","",U102-_reported!U16)</f>
        <v/>
      </c>
      <c r="V103" s="31">
        <f>IF(_reported!V16="","",V102-_reported!V16)</f>
        <v/>
      </c>
      <c r="W103" s="31">
        <f>IF(_reported!W16="","",W102-_reported!W16)</f>
        <v/>
      </c>
      <c r="X103" s="31">
        <f>IF(_reported!X16="","",X102-_reported!X16)</f>
        <v/>
      </c>
      <c r="Y103" s="31">
        <f>IF(_reported!Y16="","",Y102-_reported!Y16)</f>
        <v/>
      </c>
      <c r="Z103" s="31">
        <f>IF(_reported!Z16="","",Z102-_reported!Z16)</f>
        <v/>
      </c>
      <c r="AA103" s="31">
        <f>IF(_reported!AA16="","",AA102-_reported!AA16)</f>
        <v/>
      </c>
      <c r="AJ103" s="31">
        <f>IF(_reported!AJ16="","",AJ102-_reported!AJ16)</f>
        <v/>
      </c>
      <c r="AK103" s="31">
        <f>IF(_reported!AK16="","",AK102-_reported!AK16)</f>
        <v/>
      </c>
      <c r="AL103" s="31">
        <f>IF(_reported!AL16="","",AL102-_reported!AL16)</f>
        <v/>
      </c>
      <c r="AM103" s="31">
        <f>IF(_reported!AM16="","",AM102-_reported!AM16)</f>
        <v/>
      </c>
      <c r="AN103" s="31">
        <f>IF(_reported!AN16="","",AN102-_reported!AN16)</f>
        <v/>
      </c>
    </row>
    <row r="104"/>
    <row r="105">
      <c r="C105" s="8" t="inlineStr">
        <is>
          <t>Operating Lease Liabilities, Non-current</t>
        </is>
      </c>
      <c r="G105" s="25" t="n">
        <v>10574</v>
      </c>
      <c r="H105" s="25" t="n">
        <v>10956</v>
      </c>
      <c r="I105" s="25" t="n">
        <v>11554</v>
      </c>
      <c r="J105" s="25" t="n">
        <v>12746</v>
      </c>
      <c r="K105" s="25" t="n">
        <v>12894</v>
      </c>
      <c r="L105" s="25" t="n">
        <v>14792</v>
      </c>
      <c r="M105" s="25" t="n">
        <v>14687</v>
      </c>
      <c r="N105" s="25" t="n">
        <v>15301</v>
      </c>
      <c r="O105" s="25" t="n">
        <v>16171</v>
      </c>
      <c r="P105" s="25" t="n">
        <v>16440</v>
      </c>
      <c r="Q105" s="25" t="n">
        <v>16374</v>
      </c>
      <c r="R105" s="25" t="n">
        <v>17226</v>
      </c>
      <c r="S105" s="25" t="n">
        <v>17570</v>
      </c>
      <c r="T105" s="25" t="n">
        <v>17685</v>
      </c>
      <c r="U105" s="25" t="n">
        <v>18208</v>
      </c>
      <c r="V105" s="25" t="n">
        <v>18292</v>
      </c>
      <c r="W105" s="25" t="n">
        <v>18714</v>
      </c>
      <c r="X105" s="25" t="n">
        <v>18751</v>
      </c>
      <c r="Y105" s="25" t="n">
        <v>20113</v>
      </c>
      <c r="Z105" s="25" t="n">
        <v>22940</v>
      </c>
      <c r="AA105" s="25" t="n">
        <v>25607</v>
      </c>
      <c r="AB105" s="26">
        <f>AA105*(1+AB151)</f>
        <v/>
      </c>
      <c r="AC105" s="26">
        <f>AB105*(1+AC151)</f>
        <v/>
      </c>
      <c r="AD105" s="26">
        <f>AC105*(1+AD151)</f>
        <v/>
      </c>
      <c r="AE105" s="26">
        <f>AD105*(1+AE151)</f>
        <v/>
      </c>
      <c r="AF105" s="26">
        <f>AE105*(1+AF151)</f>
        <v/>
      </c>
      <c r="AG105" s="26">
        <f>AF105*(1+AG151)</f>
        <v/>
      </c>
      <c r="AH105" s="26">
        <f>AG105*(1+AH151)</f>
        <v/>
      </c>
      <c r="AJ105" s="25" t="n">
        <v>12746</v>
      </c>
      <c r="AK105" s="25" t="n">
        <v>15301</v>
      </c>
      <c r="AL105" s="25" t="n">
        <v>17226</v>
      </c>
      <c r="AM105" s="25" t="n">
        <v>18292</v>
      </c>
      <c r="AN105" s="25" t="n">
        <v>22940</v>
      </c>
      <c r="AO105" s="26">
        <f>AD105</f>
        <v/>
      </c>
      <c r="AP105" s="26">
        <f>AH105</f>
        <v/>
      </c>
      <c r="AQ105" s="26">
        <f>AP105*(1+AQ151)</f>
        <v/>
      </c>
      <c r="AR105" s="26">
        <f>AQ105*(1+AR151)</f>
        <v/>
      </c>
      <c r="AS105" s="26">
        <f>AR105*(1+AS151)</f>
        <v/>
      </c>
    </row>
    <row r="106">
      <c r="C106" s="8" t="inlineStr">
        <is>
          <t>Long-term Debt (first bond Aug 2022; $30B Oct 2025)</t>
        </is>
      </c>
      <c r="G106" s="27" t="n">
        <v>0</v>
      </c>
      <c r="H106" s="27" t="n">
        <v>0</v>
      </c>
      <c r="I106" s="27" t="n">
        <v>0</v>
      </c>
      <c r="J106" s="27" t="n">
        <v>0</v>
      </c>
      <c r="K106" s="27" t="n">
        <v>0</v>
      </c>
      <c r="L106" s="27" t="n">
        <v>0</v>
      </c>
      <c r="M106" s="27" t="n">
        <v>9922</v>
      </c>
      <c r="N106" s="27" t="n">
        <v>9923</v>
      </c>
      <c r="O106" s="27" t="n">
        <v>9925</v>
      </c>
      <c r="P106" s="27" t="n">
        <v>18382</v>
      </c>
      <c r="Q106" s="27" t="n">
        <v>18383</v>
      </c>
      <c r="R106" s="27" t="n">
        <v>18385</v>
      </c>
      <c r="S106" s="27" t="n">
        <v>18387</v>
      </c>
      <c r="T106" s="27" t="n">
        <v>18389</v>
      </c>
      <c r="U106" s="27" t="n">
        <v>28823</v>
      </c>
      <c r="V106" s="27" t="n">
        <v>28826</v>
      </c>
      <c r="W106" s="27" t="n">
        <v>28829</v>
      </c>
      <c r="X106" s="27" t="n">
        <v>28832</v>
      </c>
      <c r="Y106" s="27" t="n">
        <v>28834</v>
      </c>
      <c r="Z106" s="27" t="n">
        <v>58744</v>
      </c>
      <c r="AA106" s="27" t="n">
        <v>58748</v>
      </c>
      <c r="AB106" s="28">
        <f>AA106+AB190</f>
        <v/>
      </c>
      <c r="AC106" s="28">
        <f>AB106+AC190</f>
        <v/>
      </c>
      <c r="AD106" s="28">
        <f>AC106+AD190</f>
        <v/>
      </c>
      <c r="AE106" s="28">
        <f>AD106+AE190</f>
        <v/>
      </c>
      <c r="AF106" s="28">
        <f>AE106+AF190</f>
        <v/>
      </c>
      <c r="AG106" s="28">
        <f>AF106+AG190</f>
        <v/>
      </c>
      <c r="AH106" s="28">
        <f>AG106+AH190</f>
        <v/>
      </c>
      <c r="AJ106" s="27" t="n">
        <v>0</v>
      </c>
      <c r="AK106" s="27" t="n">
        <v>9923</v>
      </c>
      <c r="AL106" s="27" t="n">
        <v>18385</v>
      </c>
      <c r="AM106" s="27" t="n">
        <v>28826</v>
      </c>
      <c r="AN106" s="27" t="n">
        <v>58744</v>
      </c>
      <c r="AO106" s="28">
        <f>AD106</f>
        <v/>
      </c>
      <c r="AP106" s="28">
        <f>AH106</f>
        <v/>
      </c>
      <c r="AQ106" s="28">
        <f>AP106+AQ190</f>
        <v/>
      </c>
      <c r="AR106" s="28">
        <f>AQ106+AR190</f>
        <v/>
      </c>
      <c r="AS106" s="28">
        <f>AR106+AS190</f>
        <v/>
      </c>
    </row>
    <row r="107">
      <c r="C107" s="8" t="inlineStr">
        <is>
          <t>Long-term Income Taxes (face line from Q1'24)</t>
        </is>
      </c>
      <c r="S107" s="25" t="n">
        <v>7795</v>
      </c>
      <c r="T107" s="25" t="n">
        <v>7897</v>
      </c>
      <c r="U107" s="25" t="n">
        <v>9171</v>
      </c>
      <c r="V107" s="25" t="n">
        <v>9987</v>
      </c>
      <c r="W107" s="25" t="n">
        <v>10991</v>
      </c>
      <c r="X107" s="25" t="n">
        <v>12046</v>
      </c>
      <c r="Y107" s="25" t="n">
        <v>11738</v>
      </c>
      <c r="Z107" s="25" t="n">
        <v>21005</v>
      </c>
      <c r="AA107" s="25" t="n">
        <v>16849</v>
      </c>
      <c r="AB107" s="26">
        <f>AA107</f>
        <v/>
      </c>
      <c r="AC107" s="26">
        <f>AB107</f>
        <v/>
      </c>
      <c r="AD107" s="26">
        <f>AC107</f>
        <v/>
      </c>
      <c r="AE107" s="26">
        <f>AD107</f>
        <v/>
      </c>
      <c r="AF107" s="26">
        <f>AE107</f>
        <v/>
      </c>
      <c r="AG107" s="26">
        <f>AF107</f>
        <v/>
      </c>
      <c r="AH107" s="26">
        <f>AG107</f>
        <v/>
      </c>
      <c r="AM107" s="25" t="n">
        <v>9987</v>
      </c>
      <c r="AN107" s="25" t="n">
        <v>21005</v>
      </c>
      <c r="AO107" s="26">
        <f>AD107</f>
        <v/>
      </c>
      <c r="AP107" s="26">
        <f>AH107</f>
        <v/>
      </c>
      <c r="AQ107" s="26">
        <f>AP107</f>
        <v/>
      </c>
      <c r="AR107" s="26">
        <f>AQ107</f>
        <v/>
      </c>
      <c r="AS107" s="26">
        <f>AR107</f>
        <v/>
      </c>
    </row>
    <row r="108">
      <c r="C108" s="8" t="inlineStr">
        <is>
          <t>Other Liabilities (incl. LT income taxes pre-2024 as filed)</t>
        </is>
      </c>
      <c r="G108" s="27" t="n">
        <v>6575</v>
      </c>
      <c r="H108" s="27" t="n">
        <v>6552</v>
      </c>
      <c r="I108" s="27" t="n">
        <v>6859</v>
      </c>
      <c r="J108" s="27" t="n">
        <v>7227</v>
      </c>
      <c r="K108" s="27" t="n">
        <v>7010</v>
      </c>
      <c r="L108" s="27" t="n">
        <v>7003</v>
      </c>
      <c r="M108" s="27" t="n">
        <v>7504</v>
      </c>
      <c r="N108" s="27" t="n">
        <v>7764</v>
      </c>
      <c r="O108" s="27" t="n">
        <v>8219</v>
      </c>
      <c r="P108" s="27" t="n">
        <v>7912</v>
      </c>
      <c r="Q108" s="27" t="n">
        <v>8113</v>
      </c>
      <c r="R108" s="27" t="n">
        <v>8884</v>
      </c>
      <c r="S108" s="27" t="n">
        <v>1462</v>
      </c>
      <c r="T108" s="27" t="n">
        <v>2500</v>
      </c>
      <c r="U108" s="27" t="n">
        <v>2347</v>
      </c>
      <c r="V108" s="27" t="n">
        <v>2716</v>
      </c>
      <c r="W108" s="27" t="n">
        <v>2760</v>
      </c>
      <c r="X108" s="27" t="n">
        <v>2740</v>
      </c>
      <c r="Y108" s="27" t="n">
        <v>12135</v>
      </c>
      <c r="Z108" s="27" t="n">
        <v>4253</v>
      </c>
      <c r="AA108" s="27" t="n">
        <v>3612</v>
      </c>
      <c r="AB108" s="28">
        <f>AA108</f>
        <v/>
      </c>
      <c r="AC108" s="28">
        <f>AB108</f>
        <v/>
      </c>
      <c r="AD108" s="28">
        <f>AC108</f>
        <v/>
      </c>
      <c r="AE108" s="28">
        <f>AD108</f>
        <v/>
      </c>
      <c r="AF108" s="28">
        <f>AE108</f>
        <v/>
      </c>
      <c r="AG108" s="28">
        <f>AF108</f>
        <v/>
      </c>
      <c r="AH108" s="28">
        <f>AG108</f>
        <v/>
      </c>
      <c r="AJ108" s="27" t="n">
        <v>7227</v>
      </c>
      <c r="AK108" s="27" t="n">
        <v>7764</v>
      </c>
      <c r="AL108" s="27" t="n">
        <v>8884</v>
      </c>
      <c r="AM108" s="27" t="n">
        <v>2716</v>
      </c>
      <c r="AN108" s="27" t="n">
        <v>4253</v>
      </c>
      <c r="AO108" s="28">
        <f>AD108</f>
        <v/>
      </c>
      <c r="AP108" s="28">
        <f>AH108</f>
        <v/>
      </c>
      <c r="AQ108" s="28">
        <f>AP108</f>
        <v/>
      </c>
      <c r="AR108" s="28">
        <f>AQ108</f>
        <v/>
      </c>
      <c r="AS108" s="28">
        <f>AR108</f>
        <v/>
      </c>
    </row>
    <row r="109">
      <c r="B109" s="6" t="inlineStr">
        <is>
          <t>Total Liabilities</t>
        </is>
      </c>
      <c r="G109" s="29">
        <f>G102+G105+G106+G107+G108</f>
        <v/>
      </c>
      <c r="H109" s="29">
        <f>H102+H105+H106+H107+H108</f>
        <v/>
      </c>
      <c r="I109" s="29">
        <f>I102+I105+I106+I107+I108</f>
        <v/>
      </c>
      <c r="J109" s="29">
        <f>J102+J105+J106+J107+J108</f>
        <v/>
      </c>
      <c r="K109" s="29">
        <f>K102+K105+K106+K107+K108</f>
        <v/>
      </c>
      <c r="L109" s="29">
        <f>L102+L105+L106+L107+L108</f>
        <v/>
      </c>
      <c r="M109" s="29">
        <f>M102+M105+M106+M107+M108</f>
        <v/>
      </c>
      <c r="N109" s="29">
        <f>N102+N105+N106+N107+N108</f>
        <v/>
      </c>
      <c r="O109" s="29">
        <f>O102+O105+O106+O107+O108</f>
        <v/>
      </c>
      <c r="P109" s="29">
        <f>P102+P105+P106+P107+P108</f>
        <v/>
      </c>
      <c r="Q109" s="29">
        <f>Q102+Q105+Q106+Q107+Q108</f>
        <v/>
      </c>
      <c r="R109" s="29">
        <f>R102+R105+R106+R107+R108</f>
        <v/>
      </c>
      <c r="S109" s="29">
        <f>S102+S105+S106+S107+S108</f>
        <v/>
      </c>
      <c r="T109" s="29">
        <f>T102+T105+T106+T107+T108</f>
        <v/>
      </c>
      <c r="U109" s="29">
        <f>U102+U105+U106+U107+U108</f>
        <v/>
      </c>
      <c r="V109" s="29">
        <f>V102+V105+V106+V107+V108</f>
        <v/>
      </c>
      <c r="W109" s="29">
        <f>W102+W105+W106+W107+W108</f>
        <v/>
      </c>
      <c r="X109" s="29">
        <f>X102+X105+X106+X107+X108</f>
        <v/>
      </c>
      <c r="Y109" s="29">
        <f>Y102+Y105+Y106+Y107+Y108</f>
        <v/>
      </c>
      <c r="Z109" s="29">
        <f>Z102+Z105+Z106+Z107+Z108</f>
        <v/>
      </c>
      <c r="AA109" s="29">
        <f>AA102+AA105+AA106+AA107+AA108</f>
        <v/>
      </c>
      <c r="AB109" s="29">
        <f>AB102+AB105+AB106+AB107+AB108</f>
        <v/>
      </c>
      <c r="AC109" s="29">
        <f>AC102+AC105+AC106+AC107+AC108</f>
        <v/>
      </c>
      <c r="AD109" s="29">
        <f>AD102+AD105+AD106+AD107+AD108</f>
        <v/>
      </c>
      <c r="AE109" s="29">
        <f>AE102+AE105+AE106+AE107+AE108</f>
        <v/>
      </c>
      <c r="AF109" s="29">
        <f>AF102+AF105+AF106+AF107+AF108</f>
        <v/>
      </c>
      <c r="AG109" s="29">
        <f>AG102+AG105+AG106+AG107+AG108</f>
        <v/>
      </c>
      <c r="AH109" s="29">
        <f>AH102+AH105+AH106+AH107+AH108</f>
        <v/>
      </c>
      <c r="AJ109" s="29">
        <f>AJ102+AJ105+AJ106+AJ107+AJ108</f>
        <v/>
      </c>
      <c r="AK109" s="29">
        <f>AK102+AK105+AK106+AK107+AK108</f>
        <v/>
      </c>
      <c r="AL109" s="29">
        <f>AL102+AL105+AL106+AL107+AL108</f>
        <v/>
      </c>
      <c r="AM109" s="29">
        <f>AM102+AM105+AM106+AM107+AM108</f>
        <v/>
      </c>
      <c r="AN109" s="29">
        <f>AN102+AN105+AN106+AN107+AN108</f>
        <v/>
      </c>
      <c r="AO109" s="30">
        <f>AD109</f>
        <v/>
      </c>
      <c r="AP109" s="30">
        <f>AH109</f>
        <v/>
      </c>
      <c r="AQ109" s="29">
        <f>AQ102+AQ105+AQ106+AQ107+AQ108</f>
        <v/>
      </c>
      <c r="AR109" s="29">
        <f>AR102+AR105+AR106+AR107+AR108</f>
        <v/>
      </c>
      <c r="AS109" s="29">
        <f>AS102+AS105+AS106+AS107+AS108</f>
        <v/>
      </c>
    </row>
    <row r="110">
      <c r="D110" s="3" t="inlineStr">
        <is>
          <t>Recon: Total Liabilities</t>
        </is>
      </c>
      <c r="G110" s="31">
        <f>IF(_reported!G17="","",G109-_reported!G17)</f>
        <v/>
      </c>
      <c r="H110" s="31">
        <f>IF(_reported!H17="","",H109-_reported!H17)</f>
        <v/>
      </c>
      <c r="I110" s="31">
        <f>IF(_reported!I17="","",I109-_reported!I17)</f>
        <v/>
      </c>
      <c r="J110" s="31">
        <f>IF(_reported!J17="","",J109-_reported!J17)</f>
        <v/>
      </c>
      <c r="K110" s="31">
        <f>IF(_reported!K17="","",K109-_reported!K17)</f>
        <v/>
      </c>
      <c r="L110" s="31">
        <f>IF(_reported!L17="","",L109-_reported!L17)</f>
        <v/>
      </c>
      <c r="M110" s="31">
        <f>IF(_reported!M17="","",M109-_reported!M17)</f>
        <v/>
      </c>
      <c r="N110" s="31">
        <f>IF(_reported!N17="","",N109-_reported!N17)</f>
        <v/>
      </c>
      <c r="O110" s="31">
        <f>IF(_reported!O17="","",O109-_reported!O17)</f>
        <v/>
      </c>
      <c r="P110" s="31">
        <f>IF(_reported!P17="","",P109-_reported!P17)</f>
        <v/>
      </c>
      <c r="Q110" s="31">
        <f>IF(_reported!Q17="","",Q109-_reported!Q17)</f>
        <v/>
      </c>
      <c r="R110" s="31">
        <f>IF(_reported!R17="","",R109-_reported!R17)</f>
        <v/>
      </c>
      <c r="S110" s="31">
        <f>IF(_reported!S17="","",S109-_reported!S17)</f>
        <v/>
      </c>
      <c r="T110" s="31">
        <f>IF(_reported!T17="","",T109-_reported!T17)</f>
        <v/>
      </c>
      <c r="U110" s="31">
        <f>IF(_reported!U17="","",U109-_reported!U17)</f>
        <v/>
      </c>
      <c r="V110" s="31">
        <f>IF(_reported!V17="","",V109-_reported!V17)</f>
        <v/>
      </c>
      <c r="W110" s="31">
        <f>IF(_reported!W17="","",W109-_reported!W17)</f>
        <v/>
      </c>
      <c r="X110" s="31">
        <f>IF(_reported!X17="","",X109-_reported!X17)</f>
        <v/>
      </c>
      <c r="Y110" s="31">
        <f>IF(_reported!Y17="","",Y109-_reported!Y17)</f>
        <v/>
      </c>
      <c r="Z110" s="31">
        <f>IF(_reported!Z17="","",Z109-_reported!Z17)</f>
        <v/>
      </c>
      <c r="AA110" s="31">
        <f>IF(_reported!AA17="","",AA109-_reported!AA17)</f>
        <v/>
      </c>
      <c r="AJ110" s="31">
        <f>IF(_reported!AJ17="","",AJ109-_reported!AJ17)</f>
        <v/>
      </c>
      <c r="AK110" s="31">
        <f>IF(_reported!AK17="","",AK109-_reported!AK17)</f>
        <v/>
      </c>
      <c r="AL110" s="31">
        <f>IF(_reported!AL17="","",AL109-_reported!AL17)</f>
        <v/>
      </c>
      <c r="AM110" s="31">
        <f>IF(_reported!AM17="","",AM109-_reported!AM17)</f>
        <v/>
      </c>
      <c r="AN110" s="31">
        <f>IF(_reported!AN17="","",AN109-_reported!AN17)</f>
        <v/>
      </c>
    </row>
    <row r="111"/>
    <row r="112">
      <c r="C112" s="8" t="inlineStr">
        <is>
          <t>Common Stock and Additional Paid-in Capital</t>
        </is>
      </c>
      <c r="G112" s="25" t="n">
        <v>51160</v>
      </c>
      <c r="H112" s="25" t="n">
        <v>52845</v>
      </c>
      <c r="I112" s="25" t="n">
        <v>54334</v>
      </c>
      <c r="J112" s="25" t="n">
        <v>55811</v>
      </c>
      <c r="K112" s="25" t="n">
        <v>57512</v>
      </c>
      <c r="L112" s="25" t="n">
        <v>59929</v>
      </c>
      <c r="M112" s="25" t="n">
        <v>62092</v>
      </c>
      <c r="N112" s="25" t="n">
        <v>64444</v>
      </c>
      <c r="O112" s="25" t="n">
        <v>66535</v>
      </c>
      <c r="P112" s="25" t="n">
        <v>69159</v>
      </c>
      <c r="Q112" s="25" t="n">
        <v>71224</v>
      </c>
      <c r="R112" s="25" t="n">
        <v>73253</v>
      </c>
      <c r="S112" s="25" t="n">
        <v>75391</v>
      </c>
      <c r="T112" s="25" t="n">
        <v>78270</v>
      </c>
      <c r="U112" s="25" t="n">
        <v>80749</v>
      </c>
      <c r="V112" s="25" t="n">
        <v>83228</v>
      </c>
      <c r="W112" s="25" t="n">
        <v>85568</v>
      </c>
      <c r="X112" s="25" t="n">
        <v>88496</v>
      </c>
      <c r="Y112" s="25" t="n">
        <v>92330</v>
      </c>
      <c r="Z112" s="25" t="n">
        <v>95793</v>
      </c>
      <c r="AA112" s="25" t="n">
        <v>99337</v>
      </c>
      <c r="AB112" s="26">
        <f>AA112+AB158+AB187</f>
        <v/>
      </c>
      <c r="AC112" s="26">
        <f>AB112+AC158+AC187</f>
        <v/>
      </c>
      <c r="AD112" s="26">
        <f>AC112+AD158+AD187</f>
        <v/>
      </c>
      <c r="AE112" s="26">
        <f>AD112+AE158+AE187</f>
        <v/>
      </c>
      <c r="AF112" s="26">
        <f>AE112+AF158+AF187</f>
        <v/>
      </c>
      <c r="AG112" s="26">
        <f>AF112+AG158+AG187</f>
        <v/>
      </c>
      <c r="AH112" s="26">
        <f>AG112+AH158+AH187</f>
        <v/>
      </c>
      <c r="AJ112" s="25" t="n">
        <v>55811</v>
      </c>
      <c r="AK112" s="25" t="n">
        <v>64444</v>
      </c>
      <c r="AL112" s="25" t="n">
        <v>73253</v>
      </c>
      <c r="AM112" s="25" t="n">
        <v>83228</v>
      </c>
      <c r="AN112" s="25" t="n">
        <v>95793</v>
      </c>
      <c r="AO112" s="26">
        <f>AD112</f>
        <v/>
      </c>
      <c r="AP112" s="26">
        <f>AH112</f>
        <v/>
      </c>
      <c r="AQ112" s="26">
        <f>AP112+AQ158+AQ187</f>
        <v/>
      </c>
      <c r="AR112" s="26">
        <f>AQ112+AR158+AR187</f>
        <v/>
      </c>
      <c r="AS112" s="26">
        <f>AR112+AS158+AS187</f>
        <v/>
      </c>
    </row>
    <row r="113">
      <c r="C113" s="8" t="inlineStr">
        <is>
          <t>Accumulated Other Comprehensive Income (Loss)</t>
        </is>
      </c>
      <c r="G113" s="27" t="n">
        <v>154</v>
      </c>
      <c r="H113" s="27" t="n">
        <v>285</v>
      </c>
      <c r="I113" s="27" t="n">
        <v>-207</v>
      </c>
      <c r="J113" s="27" t="n">
        <v>-693</v>
      </c>
      <c r="K113" s="27" t="n">
        <v>-1996</v>
      </c>
      <c r="L113" s="27" t="n">
        <v>-3411</v>
      </c>
      <c r="M113" s="27" t="n">
        <v>-5054</v>
      </c>
      <c r="N113" s="27" t="n">
        <v>-3530</v>
      </c>
      <c r="O113" s="27" t="n">
        <v>-2981</v>
      </c>
      <c r="P113" s="27" t="n">
        <v>-3106</v>
      </c>
      <c r="Q113" s="27" t="n">
        <v>-3556</v>
      </c>
      <c r="R113" s="27" t="n">
        <v>-2155</v>
      </c>
      <c r="S113" s="27" t="n">
        <v>-2655</v>
      </c>
      <c r="T113" s="27" t="n">
        <v>-2695</v>
      </c>
      <c r="U113" s="27" t="n">
        <v>-1192</v>
      </c>
      <c r="V113" s="27" t="n">
        <v>-3097</v>
      </c>
      <c r="W113" s="27" t="n">
        <v>-1865</v>
      </c>
      <c r="X113" s="27" t="n">
        <v>229</v>
      </c>
      <c r="Y113" s="27" t="n">
        <v>159</v>
      </c>
      <c r="Z113" s="27" t="n">
        <v>271</v>
      </c>
      <c r="AA113" s="27" t="n">
        <v>-303</v>
      </c>
      <c r="AB113" s="28">
        <f>AA113</f>
        <v/>
      </c>
      <c r="AC113" s="28">
        <f>AB113</f>
        <v/>
      </c>
      <c r="AD113" s="28">
        <f>AC113</f>
        <v/>
      </c>
      <c r="AE113" s="28">
        <f>AD113</f>
        <v/>
      </c>
      <c r="AF113" s="28">
        <f>AE113</f>
        <v/>
      </c>
      <c r="AG113" s="28">
        <f>AF113</f>
        <v/>
      </c>
      <c r="AH113" s="28">
        <f>AG113</f>
        <v/>
      </c>
      <c r="AJ113" s="27" t="n">
        <v>-693</v>
      </c>
      <c r="AK113" s="27" t="n">
        <v>-3530</v>
      </c>
      <c r="AL113" s="27" t="n">
        <v>-2155</v>
      </c>
      <c r="AM113" s="27" t="n">
        <v>-3097</v>
      </c>
      <c r="AN113" s="27" t="n">
        <v>271</v>
      </c>
      <c r="AO113" s="28">
        <f>AD113</f>
        <v/>
      </c>
      <c r="AP113" s="28">
        <f>AH113</f>
        <v/>
      </c>
      <c r="AQ113" s="28">
        <f>AP113</f>
        <v/>
      </c>
      <c r="AR113" s="28">
        <f>AQ113</f>
        <v/>
      </c>
      <c r="AS113" s="28">
        <f>AR113</f>
        <v/>
      </c>
    </row>
    <row r="114">
      <c r="C114" s="8" t="inlineStr">
        <is>
          <t>Retained Earnings</t>
        </is>
      </c>
      <c r="G114" s="27" t="n">
        <v>82343</v>
      </c>
      <c r="H114" s="27" t="n">
        <v>85097</v>
      </c>
      <c r="I114" s="27" t="n">
        <v>79233</v>
      </c>
      <c r="J114" s="27" t="n">
        <v>69761</v>
      </c>
      <c r="K114" s="27" t="n">
        <v>67712</v>
      </c>
      <c r="L114" s="27" t="n">
        <v>69249</v>
      </c>
      <c r="M114" s="27" t="n">
        <v>67056</v>
      </c>
      <c r="N114" s="27" t="n">
        <v>64799</v>
      </c>
      <c r="O114" s="27" t="n">
        <v>61241</v>
      </c>
      <c r="P114" s="27" t="n">
        <v>67980</v>
      </c>
      <c r="Q114" s="27" t="n">
        <v>75205</v>
      </c>
      <c r="R114" s="27" t="n">
        <v>82070</v>
      </c>
      <c r="S114" s="27" t="n">
        <v>76793</v>
      </c>
      <c r="T114" s="27" t="n">
        <v>81188</v>
      </c>
      <c r="U114" s="27" t="n">
        <v>84972</v>
      </c>
      <c r="V114" s="27" t="n">
        <v>102506</v>
      </c>
      <c r="W114" s="27" t="n">
        <v>101326</v>
      </c>
      <c r="X114" s="27" t="n">
        <v>106345</v>
      </c>
      <c r="Y114" s="27" t="n">
        <v>101577</v>
      </c>
      <c r="Z114" s="27" t="n">
        <v>121179</v>
      </c>
      <c r="AA114" s="27" t="n">
        <v>144647</v>
      </c>
      <c r="AB114" s="28">
        <f>AA114+AB30+AB189+AB188</f>
        <v/>
      </c>
      <c r="AC114" s="28">
        <f>AB114+AC30+AC189+AC188</f>
        <v/>
      </c>
      <c r="AD114" s="28">
        <f>AC114+AD30+AD189+AD188</f>
        <v/>
      </c>
      <c r="AE114" s="28">
        <f>AD114+AE30+AE189+AE188</f>
        <v/>
      </c>
      <c r="AF114" s="28">
        <f>AE114+AF30+AF189+AF188</f>
        <v/>
      </c>
      <c r="AG114" s="28">
        <f>AF114+AG30+AG189+AG188</f>
        <v/>
      </c>
      <c r="AH114" s="28">
        <f>AG114+AH30+AH189+AH188</f>
        <v/>
      </c>
      <c r="AJ114" s="27" t="n">
        <v>69761</v>
      </c>
      <c r="AK114" s="27" t="n">
        <v>64799</v>
      </c>
      <c r="AL114" s="27" t="n">
        <v>82070</v>
      </c>
      <c r="AM114" s="27" t="n">
        <v>102506</v>
      </c>
      <c r="AN114" s="27" t="n">
        <v>121179</v>
      </c>
      <c r="AO114" s="28">
        <f>AD114</f>
        <v/>
      </c>
      <c r="AP114" s="28">
        <f>AH114</f>
        <v/>
      </c>
      <c r="AQ114" s="28">
        <f>AP114+AQ30+AQ189+AQ188</f>
        <v/>
      </c>
      <c r="AR114" s="28">
        <f>AQ114+AR30+AR189+AR188</f>
        <v/>
      </c>
      <c r="AS114" s="28">
        <f>AR114+AS30+AS189+AS188</f>
        <v/>
      </c>
    </row>
    <row r="115">
      <c r="B115" s="6" t="inlineStr">
        <is>
          <t>Total Stockholders' Equity</t>
        </is>
      </c>
      <c r="G115" s="29">
        <f>G112+G113+G114</f>
        <v/>
      </c>
      <c r="H115" s="29">
        <f>H112+H113+H114</f>
        <v/>
      </c>
      <c r="I115" s="29">
        <f>I112+I113+I114</f>
        <v/>
      </c>
      <c r="J115" s="29">
        <f>J112+J113+J114</f>
        <v/>
      </c>
      <c r="K115" s="29">
        <f>K112+K113+K114</f>
        <v/>
      </c>
      <c r="L115" s="29">
        <f>L112+L113+L114</f>
        <v/>
      </c>
      <c r="M115" s="29">
        <f>M112+M113+M114</f>
        <v/>
      </c>
      <c r="N115" s="29">
        <f>N112+N113+N114</f>
        <v/>
      </c>
      <c r="O115" s="29">
        <f>O112+O113+O114</f>
        <v/>
      </c>
      <c r="P115" s="29">
        <f>P112+P113+P114</f>
        <v/>
      </c>
      <c r="Q115" s="29">
        <f>Q112+Q113+Q114</f>
        <v/>
      </c>
      <c r="R115" s="29">
        <f>R112+R113+R114</f>
        <v/>
      </c>
      <c r="S115" s="29">
        <f>S112+S113+S114</f>
        <v/>
      </c>
      <c r="T115" s="29">
        <f>T112+T113+T114</f>
        <v/>
      </c>
      <c r="U115" s="29">
        <f>U112+U113+U114</f>
        <v/>
      </c>
      <c r="V115" s="29">
        <f>V112+V113+V114</f>
        <v/>
      </c>
      <c r="W115" s="29">
        <f>W112+W113+W114</f>
        <v/>
      </c>
      <c r="X115" s="29">
        <f>X112+X113+X114</f>
        <v/>
      </c>
      <c r="Y115" s="29">
        <f>Y112+Y113+Y114</f>
        <v/>
      </c>
      <c r="Z115" s="29">
        <f>Z112+Z113+Z114</f>
        <v/>
      </c>
      <c r="AA115" s="29">
        <f>AA112+AA113+AA114</f>
        <v/>
      </c>
      <c r="AB115" s="29">
        <f>AB112+AB113+AB114</f>
        <v/>
      </c>
      <c r="AC115" s="29">
        <f>AC112+AC113+AC114</f>
        <v/>
      </c>
      <c r="AD115" s="29">
        <f>AD112+AD113+AD114</f>
        <v/>
      </c>
      <c r="AE115" s="29">
        <f>AE112+AE113+AE114</f>
        <v/>
      </c>
      <c r="AF115" s="29">
        <f>AF112+AF113+AF114</f>
        <v/>
      </c>
      <c r="AG115" s="29">
        <f>AG112+AG113+AG114</f>
        <v/>
      </c>
      <c r="AH115" s="29">
        <f>AH112+AH113+AH114</f>
        <v/>
      </c>
      <c r="AJ115" s="29">
        <f>AJ112+AJ113+AJ114</f>
        <v/>
      </c>
      <c r="AK115" s="29">
        <f>AK112+AK113+AK114</f>
        <v/>
      </c>
      <c r="AL115" s="29">
        <f>AL112+AL113+AL114</f>
        <v/>
      </c>
      <c r="AM115" s="29">
        <f>AM112+AM113+AM114</f>
        <v/>
      </c>
      <c r="AN115" s="29">
        <f>AN112+AN113+AN114</f>
        <v/>
      </c>
      <c r="AO115" s="30">
        <f>AD115</f>
        <v/>
      </c>
      <c r="AP115" s="30">
        <f>AH115</f>
        <v/>
      </c>
      <c r="AQ115" s="29">
        <f>AQ112+AQ113+AQ114</f>
        <v/>
      </c>
      <c r="AR115" s="29">
        <f>AR112+AR113+AR114</f>
        <v/>
      </c>
      <c r="AS115" s="29">
        <f>AS112+AS113+AS114</f>
        <v/>
      </c>
    </row>
    <row r="116">
      <c r="D116" s="3" t="inlineStr">
        <is>
          <t>Recon: Total Equity</t>
        </is>
      </c>
      <c r="G116" s="31">
        <f>IF(_reported!G18="","",G115-_reported!G18)</f>
        <v/>
      </c>
      <c r="H116" s="31">
        <f>IF(_reported!H18="","",H115-_reported!H18)</f>
        <v/>
      </c>
      <c r="I116" s="31">
        <f>IF(_reported!I18="","",I115-_reported!I18)</f>
        <v/>
      </c>
      <c r="J116" s="31">
        <f>IF(_reported!J18="","",J115-_reported!J18)</f>
        <v/>
      </c>
      <c r="K116" s="31">
        <f>IF(_reported!K18="","",K115-_reported!K18)</f>
        <v/>
      </c>
      <c r="L116" s="31">
        <f>IF(_reported!L18="","",L115-_reported!L18)</f>
        <v/>
      </c>
      <c r="M116" s="31">
        <f>IF(_reported!M18="","",M115-_reported!M18)</f>
        <v/>
      </c>
      <c r="N116" s="31">
        <f>IF(_reported!N18="","",N115-_reported!N18)</f>
        <v/>
      </c>
      <c r="O116" s="31">
        <f>IF(_reported!O18="","",O115-_reported!O18)</f>
        <v/>
      </c>
      <c r="P116" s="31">
        <f>IF(_reported!P18="","",P115-_reported!P18)</f>
        <v/>
      </c>
      <c r="Q116" s="31">
        <f>IF(_reported!Q18="","",Q115-_reported!Q18)</f>
        <v/>
      </c>
      <c r="R116" s="31">
        <f>IF(_reported!R18="","",R115-_reported!R18)</f>
        <v/>
      </c>
      <c r="S116" s="31">
        <f>IF(_reported!S18="","",S115-_reported!S18)</f>
        <v/>
      </c>
      <c r="T116" s="31">
        <f>IF(_reported!T18="","",T115-_reported!T18)</f>
        <v/>
      </c>
      <c r="U116" s="31">
        <f>IF(_reported!U18="","",U115-_reported!U18)</f>
        <v/>
      </c>
      <c r="V116" s="31">
        <f>IF(_reported!V18="","",V115-_reported!V18)</f>
        <v/>
      </c>
      <c r="W116" s="31">
        <f>IF(_reported!W18="","",W115-_reported!W18)</f>
        <v/>
      </c>
      <c r="X116" s="31">
        <f>IF(_reported!X18="","",X115-_reported!X18)</f>
        <v/>
      </c>
      <c r="Y116" s="31">
        <f>IF(_reported!Y18="","",Y115-_reported!Y18)</f>
        <v/>
      </c>
      <c r="Z116" s="31">
        <f>IF(_reported!Z18="","",Z115-_reported!Z18)</f>
        <v/>
      </c>
      <c r="AA116" s="31">
        <f>IF(_reported!AA18="","",AA115-_reported!AA18)</f>
        <v/>
      </c>
      <c r="AJ116" s="31">
        <f>IF(_reported!AJ18="","",AJ115-_reported!AJ18)</f>
        <v/>
      </c>
      <c r="AK116" s="31">
        <f>IF(_reported!AK18="","",AK115-_reported!AK18)</f>
        <v/>
      </c>
      <c r="AL116" s="31">
        <f>IF(_reported!AL18="","",AL115-_reported!AL18)</f>
        <v/>
      </c>
      <c r="AM116" s="31">
        <f>IF(_reported!AM18="","",AM115-_reported!AM18)</f>
        <v/>
      </c>
      <c r="AN116" s="31">
        <f>IF(_reported!AN18="","",AN115-_reported!AN18)</f>
        <v/>
      </c>
    </row>
    <row r="117"/>
    <row r="118">
      <c r="B118" s="6" t="inlineStr">
        <is>
          <t>Total Liabilities and Stockholders' Equity</t>
        </is>
      </c>
      <c r="G118" s="29">
        <f>G109+G115</f>
        <v/>
      </c>
      <c r="H118" s="29">
        <f>H109+H115</f>
        <v/>
      </c>
      <c r="I118" s="29">
        <f>I109+I115</f>
        <v/>
      </c>
      <c r="J118" s="29">
        <f>J109+J115</f>
        <v/>
      </c>
      <c r="K118" s="29">
        <f>K109+K115</f>
        <v/>
      </c>
      <c r="L118" s="29">
        <f>L109+L115</f>
        <v/>
      </c>
      <c r="M118" s="29">
        <f>M109+M115</f>
        <v/>
      </c>
      <c r="N118" s="29">
        <f>N109+N115</f>
        <v/>
      </c>
      <c r="O118" s="29">
        <f>O109+O115</f>
        <v/>
      </c>
      <c r="P118" s="29">
        <f>P109+P115</f>
        <v/>
      </c>
      <c r="Q118" s="29">
        <f>Q109+Q115</f>
        <v/>
      </c>
      <c r="R118" s="29">
        <f>R109+R115</f>
        <v/>
      </c>
      <c r="S118" s="29">
        <f>S109+S115</f>
        <v/>
      </c>
      <c r="T118" s="29">
        <f>T109+T115</f>
        <v/>
      </c>
      <c r="U118" s="29">
        <f>U109+U115</f>
        <v/>
      </c>
      <c r="V118" s="29">
        <f>V109+V115</f>
        <v/>
      </c>
      <c r="W118" s="29">
        <f>W109+W115</f>
        <v/>
      </c>
      <c r="X118" s="29">
        <f>X109+X115</f>
        <v/>
      </c>
      <c r="Y118" s="29">
        <f>Y109+Y115</f>
        <v/>
      </c>
      <c r="Z118" s="29">
        <f>Z109+Z115</f>
        <v/>
      </c>
      <c r="AA118" s="29">
        <f>AA109+AA115</f>
        <v/>
      </c>
      <c r="AB118" s="29">
        <f>AB109+AB115</f>
        <v/>
      </c>
      <c r="AC118" s="29">
        <f>AC109+AC115</f>
        <v/>
      </c>
      <c r="AD118" s="29">
        <f>AD109+AD115</f>
        <v/>
      </c>
      <c r="AE118" s="29">
        <f>AE109+AE115</f>
        <v/>
      </c>
      <c r="AF118" s="29">
        <f>AF109+AF115</f>
        <v/>
      </c>
      <c r="AG118" s="29">
        <f>AG109+AG115</f>
        <v/>
      </c>
      <c r="AH118" s="29">
        <f>AH109+AH115</f>
        <v/>
      </c>
      <c r="AJ118" s="29">
        <f>AJ109+AJ115</f>
        <v/>
      </c>
      <c r="AK118" s="29">
        <f>AK109+AK115</f>
        <v/>
      </c>
      <c r="AL118" s="29">
        <f>AL109+AL115</f>
        <v/>
      </c>
      <c r="AM118" s="29">
        <f>AM109+AM115</f>
        <v/>
      </c>
      <c r="AN118" s="29">
        <f>AN109+AN115</f>
        <v/>
      </c>
      <c r="AO118" s="30">
        <f>AD118</f>
        <v/>
      </c>
      <c r="AP118" s="30">
        <f>AH118</f>
        <v/>
      </c>
      <c r="AQ118" s="29">
        <f>AQ109+AQ115</f>
        <v/>
      </c>
      <c r="AR118" s="29">
        <f>AR109+AR115</f>
        <v/>
      </c>
      <c r="AS118" s="29">
        <f>AS109+AS115</f>
        <v/>
      </c>
    </row>
    <row r="119">
      <c r="D119" s="3" t="inlineStr">
        <is>
          <t>Recon: Total L&amp;E</t>
        </is>
      </c>
      <c r="G119" s="31">
        <f>IF(_reported!G19="","",G118-_reported!G19)</f>
        <v/>
      </c>
      <c r="H119" s="31">
        <f>IF(_reported!H19="","",H118-_reported!H19)</f>
        <v/>
      </c>
      <c r="I119" s="31">
        <f>IF(_reported!I19="","",I118-_reported!I19)</f>
        <v/>
      </c>
      <c r="J119" s="31">
        <f>IF(_reported!J19="","",J118-_reported!J19)</f>
        <v/>
      </c>
      <c r="K119" s="31">
        <f>IF(_reported!K19="","",K118-_reported!K19)</f>
        <v/>
      </c>
      <c r="L119" s="31">
        <f>IF(_reported!L19="","",L118-_reported!L19)</f>
        <v/>
      </c>
      <c r="M119" s="31">
        <f>IF(_reported!M19="","",M118-_reported!M19)</f>
        <v/>
      </c>
      <c r="N119" s="31">
        <f>IF(_reported!N19="","",N118-_reported!N19)</f>
        <v/>
      </c>
      <c r="O119" s="31">
        <f>IF(_reported!O19="","",O118-_reported!O19)</f>
        <v/>
      </c>
      <c r="P119" s="31">
        <f>IF(_reported!P19="","",P118-_reported!P19)</f>
        <v/>
      </c>
      <c r="Q119" s="31">
        <f>IF(_reported!Q19="","",Q118-_reported!Q19)</f>
        <v/>
      </c>
      <c r="R119" s="31">
        <f>IF(_reported!R19="","",R118-_reported!R19)</f>
        <v/>
      </c>
      <c r="S119" s="31">
        <f>IF(_reported!S19="","",S118-_reported!S19)</f>
        <v/>
      </c>
      <c r="T119" s="31">
        <f>IF(_reported!T19="","",T118-_reported!T19)</f>
        <v/>
      </c>
      <c r="U119" s="31">
        <f>IF(_reported!U19="","",U118-_reported!U19)</f>
        <v/>
      </c>
      <c r="V119" s="31">
        <f>IF(_reported!V19="","",V118-_reported!V19)</f>
        <v/>
      </c>
      <c r="W119" s="31">
        <f>IF(_reported!W19="","",W118-_reported!W19)</f>
        <v/>
      </c>
      <c r="X119" s="31">
        <f>IF(_reported!X19="","",X118-_reported!X19)</f>
        <v/>
      </c>
      <c r="Y119" s="31">
        <f>IF(_reported!Y19="","",Y118-_reported!Y19)</f>
        <v/>
      </c>
      <c r="Z119" s="31">
        <f>IF(_reported!Z19="","",Z118-_reported!Z19)</f>
        <v/>
      </c>
      <c r="AA119" s="31">
        <f>IF(_reported!AA19="","",AA118-_reported!AA19)</f>
        <v/>
      </c>
      <c r="AJ119" s="31">
        <f>IF(_reported!AJ19="","",AJ118-_reported!AJ19)</f>
        <v/>
      </c>
      <c r="AK119" s="31">
        <f>IF(_reported!AK19="","",AK118-_reported!AK19)</f>
        <v/>
      </c>
      <c r="AL119" s="31">
        <f>IF(_reported!AL19="","",AL118-_reported!AL19)</f>
        <v/>
      </c>
      <c r="AM119" s="31">
        <f>IF(_reported!AM19="","",AM118-_reported!AM19)</f>
        <v/>
      </c>
      <c r="AN119" s="31">
        <f>IF(_reported!AN19="","",AN118-_reported!AN19)</f>
        <v/>
      </c>
    </row>
    <row r="120"/>
    <row r="121">
      <c r="B121" s="6" t="inlineStr">
        <is>
          <t>BS Parity (TA - TL&amp;E; must = $0)</t>
        </is>
      </c>
      <c r="G121" s="37">
        <f>G96-G118</f>
        <v/>
      </c>
      <c r="H121" s="37">
        <f>H96-H118</f>
        <v/>
      </c>
      <c r="I121" s="37">
        <f>I96-I118</f>
        <v/>
      </c>
      <c r="J121" s="37">
        <f>J96-J118</f>
        <v/>
      </c>
      <c r="K121" s="37">
        <f>K96-K118</f>
        <v/>
      </c>
      <c r="L121" s="37">
        <f>L96-L118</f>
        <v/>
      </c>
      <c r="M121" s="37">
        <f>M96-M118</f>
        <v/>
      </c>
      <c r="N121" s="37">
        <f>N96-N118</f>
        <v/>
      </c>
      <c r="O121" s="37">
        <f>O96-O118</f>
        <v/>
      </c>
      <c r="P121" s="37">
        <f>P96-P118</f>
        <v/>
      </c>
      <c r="Q121" s="37">
        <f>Q96-Q118</f>
        <v/>
      </c>
      <c r="R121" s="37">
        <f>R96-R118</f>
        <v/>
      </c>
      <c r="S121" s="37">
        <f>S96-S118</f>
        <v/>
      </c>
      <c r="T121" s="37">
        <f>T96-T118</f>
        <v/>
      </c>
      <c r="U121" s="37">
        <f>U96-U118</f>
        <v/>
      </c>
      <c r="V121" s="37">
        <f>V96-V118</f>
        <v/>
      </c>
      <c r="W121" s="37">
        <f>W96-W118</f>
        <v/>
      </c>
      <c r="X121" s="37">
        <f>X96-X118</f>
        <v/>
      </c>
      <c r="Y121" s="37">
        <f>Y96-Y118</f>
        <v/>
      </c>
      <c r="Z121" s="37">
        <f>Z96-Z118</f>
        <v/>
      </c>
      <c r="AA121" s="37">
        <f>AA96-AA118</f>
        <v/>
      </c>
      <c r="AB121" s="37">
        <f>AB96-AB118</f>
        <v/>
      </c>
      <c r="AC121" s="37">
        <f>AC96-AC118</f>
        <v/>
      </c>
      <c r="AD121" s="37">
        <f>AD96-AD118</f>
        <v/>
      </c>
      <c r="AE121" s="37">
        <f>AE96-AE118</f>
        <v/>
      </c>
      <c r="AF121" s="37">
        <f>AF96-AF118</f>
        <v/>
      </c>
      <c r="AG121" s="37">
        <f>AG96-AG118</f>
        <v/>
      </c>
      <c r="AH121" s="37">
        <f>AH96-AH118</f>
        <v/>
      </c>
      <c r="AJ121" s="37">
        <f>AJ96-AJ118</f>
        <v/>
      </c>
      <c r="AK121" s="37">
        <f>AK96-AK118</f>
        <v/>
      </c>
      <c r="AL121" s="37">
        <f>AL96-AL118</f>
        <v/>
      </c>
      <c r="AM121" s="37">
        <f>AM96-AM118</f>
        <v/>
      </c>
      <c r="AN121" s="37">
        <f>AN96-AN118</f>
        <v/>
      </c>
      <c r="AO121" s="38">
        <f>AO96-AO118</f>
        <v/>
      </c>
      <c r="AP121" s="38">
        <f>AP96-AP118</f>
        <v/>
      </c>
      <c r="AQ121" s="37">
        <f>AQ96-AQ118</f>
        <v/>
      </c>
      <c r="AR121" s="37">
        <f>AR96-AR118</f>
        <v/>
      </c>
      <c r="AS121" s="37">
        <f>AS96-AS118</f>
        <v/>
      </c>
    </row>
    <row r="122"/>
    <row r="123"/>
    <row r="124">
      <c r="B124" s="15" t="inlineStr">
        <is>
          <t>Balance Sheet Ratios &amp; Assumptions</t>
        </is>
      </c>
      <c r="C124" s="15" t="n"/>
      <c r="D124" s="15" t="n"/>
      <c r="E124" s="15" t="n"/>
      <c r="F124" s="15" t="n"/>
      <c r="G124" s="15" t="n"/>
      <c r="H124" s="15" t="n"/>
      <c r="I124" s="15" t="n"/>
      <c r="J124" s="15" t="n"/>
      <c r="K124" s="15" t="n"/>
      <c r="L124" s="15" t="n"/>
      <c r="M124" s="15" t="n"/>
      <c r="N124" s="15" t="n"/>
      <c r="O124" s="15" t="n"/>
      <c r="P124" s="15" t="n"/>
      <c r="Q124" s="15" t="n"/>
      <c r="R124" s="15" t="n"/>
      <c r="S124" s="15" t="n"/>
      <c r="T124" s="15" t="n"/>
      <c r="U124" s="15" t="n"/>
      <c r="V124" s="15" t="n"/>
      <c r="W124" s="15" t="n"/>
      <c r="X124" s="15" t="n"/>
      <c r="Y124" s="15" t="n"/>
      <c r="Z124" s="15" t="n"/>
      <c r="AA124" s="15" t="n"/>
      <c r="AB124" s="15" t="n"/>
      <c r="AC124" s="15" t="n"/>
      <c r="AD124" s="15" t="n"/>
      <c r="AE124" s="15" t="n"/>
      <c r="AF124" s="15" t="n"/>
      <c r="AG124" s="15" t="n"/>
      <c r="AH124" s="15" t="n"/>
      <c r="AJ124" s="15" t="n"/>
      <c r="AK124" s="15" t="n"/>
      <c r="AL124" s="15" t="n"/>
      <c r="AM124" s="15" t="n"/>
      <c r="AN124" s="15" t="n"/>
      <c r="AO124" s="15" t="n"/>
      <c r="AP124" s="15" t="n"/>
      <c r="AQ124" s="15" t="n"/>
      <c r="AR124" s="15" t="n"/>
      <c r="AS124" s="15" t="n"/>
    </row>
    <row r="125"/>
    <row r="126">
      <c r="D126" s="8" t="inlineStr">
        <is>
          <t>Current Ratio</t>
        </is>
      </c>
      <c r="G126" s="39">
        <f>IFERROR(G88/G102,"")</f>
        <v/>
      </c>
      <c r="H126" s="39">
        <f>IFERROR(H88/H102,"")</f>
        <v/>
      </c>
      <c r="I126" s="39">
        <f>IFERROR(I88/I102,"")</f>
        <v/>
      </c>
      <c r="J126" s="39">
        <f>IFERROR(J88/J102,"")</f>
        <v/>
      </c>
      <c r="K126" s="39">
        <f>IFERROR(K88/K102,"")</f>
        <v/>
      </c>
      <c r="L126" s="39">
        <f>IFERROR(L88/L102,"")</f>
        <v/>
      </c>
      <c r="M126" s="39">
        <f>IFERROR(M88/M102,"")</f>
        <v/>
      </c>
      <c r="N126" s="39">
        <f>IFERROR(N88/N102,"")</f>
        <v/>
      </c>
      <c r="O126" s="39">
        <f>IFERROR(O88/O102,"")</f>
        <v/>
      </c>
      <c r="P126" s="39">
        <f>IFERROR(P88/P102,"")</f>
        <v/>
      </c>
      <c r="Q126" s="39">
        <f>IFERROR(Q88/Q102,"")</f>
        <v/>
      </c>
      <c r="R126" s="39">
        <f>IFERROR(R88/R102,"")</f>
        <v/>
      </c>
      <c r="S126" s="39">
        <f>IFERROR(S88/S102,"")</f>
        <v/>
      </c>
      <c r="T126" s="39">
        <f>IFERROR(T88/T102,"")</f>
        <v/>
      </c>
      <c r="U126" s="39">
        <f>IFERROR(U88/U102,"")</f>
        <v/>
      </c>
      <c r="V126" s="39">
        <f>IFERROR(V88/V102,"")</f>
        <v/>
      </c>
      <c r="W126" s="39">
        <f>IFERROR(W88/W102,"")</f>
        <v/>
      </c>
      <c r="X126" s="39">
        <f>IFERROR(X88/X102,"")</f>
        <v/>
      </c>
      <c r="Y126" s="39">
        <f>IFERROR(Y88/Y102,"")</f>
        <v/>
      </c>
      <c r="Z126" s="39">
        <f>IFERROR(Z88/Z102,"")</f>
        <v/>
      </c>
      <c r="AA126" s="39">
        <f>IFERROR(AA88/AA102,"")</f>
        <v/>
      </c>
      <c r="AB126" s="40">
        <f>IFERROR(AB88/AB102,"")</f>
        <v/>
      </c>
      <c r="AC126" s="40">
        <f>IFERROR(AC88/AC102,"")</f>
        <v/>
      </c>
      <c r="AD126" s="40">
        <f>IFERROR(AD88/AD102,"")</f>
        <v/>
      </c>
      <c r="AE126" s="40">
        <f>IFERROR(AE88/AE102,"")</f>
        <v/>
      </c>
      <c r="AF126" s="40">
        <f>IFERROR(AF88/AF102,"")</f>
        <v/>
      </c>
      <c r="AG126" s="40">
        <f>IFERROR(AG88/AG102,"")</f>
        <v/>
      </c>
      <c r="AH126" s="40">
        <f>IFERROR(AH88/AH102,"")</f>
        <v/>
      </c>
      <c r="AJ126" s="39">
        <f>IFERROR(AJ88/AJ102,"")</f>
        <v/>
      </c>
      <c r="AK126" s="39">
        <f>IFERROR(AK88/AK102,"")</f>
        <v/>
      </c>
      <c r="AL126" s="39">
        <f>IFERROR(AL88/AL102,"")</f>
        <v/>
      </c>
      <c r="AM126" s="39">
        <f>IFERROR(AM88/AM102,"")</f>
        <v/>
      </c>
      <c r="AN126" s="39">
        <f>IFERROR(AN88/AN102,"")</f>
        <v/>
      </c>
      <c r="AO126" s="40">
        <f>IFERROR(AO88/AO102,"")</f>
        <v/>
      </c>
      <c r="AP126" s="40">
        <f>IFERROR(AP88/AP102,"")</f>
        <v/>
      </c>
      <c r="AQ126" s="40">
        <f>IFERROR(AQ88/AQ102,"")</f>
        <v/>
      </c>
      <c r="AR126" s="40">
        <f>IFERROR(AR88/AR102,"")</f>
        <v/>
      </c>
      <c r="AS126" s="40">
        <f>IFERROR(AS88/AS102,"")</f>
        <v/>
      </c>
    </row>
    <row r="127">
      <c r="D127" s="8" t="inlineStr">
        <is>
          <t>Quick Ratio ((Cash + Mkt Sec + AR) / TCL)</t>
        </is>
      </c>
      <c r="G127" s="39">
        <f>IFERROR((G84+G85+G86)/G102,"")</f>
        <v/>
      </c>
      <c r="H127" s="39">
        <f>IFERROR((H84+H85+H86)/H102,"")</f>
        <v/>
      </c>
      <c r="I127" s="39">
        <f>IFERROR((I84+I85+I86)/I102,"")</f>
        <v/>
      </c>
      <c r="J127" s="39">
        <f>IFERROR((J84+J85+J86)/J102,"")</f>
        <v/>
      </c>
      <c r="K127" s="39">
        <f>IFERROR((K84+K85+K86)/K102,"")</f>
        <v/>
      </c>
      <c r="L127" s="39">
        <f>IFERROR((L84+L85+L86)/L102,"")</f>
        <v/>
      </c>
      <c r="M127" s="39">
        <f>IFERROR((M84+M85+M86)/M102,"")</f>
        <v/>
      </c>
      <c r="N127" s="39">
        <f>IFERROR((N84+N85+N86)/N102,"")</f>
        <v/>
      </c>
      <c r="O127" s="39">
        <f>IFERROR((O84+O85+O86)/O102,"")</f>
        <v/>
      </c>
      <c r="P127" s="39">
        <f>IFERROR((P84+P85+P86)/P102,"")</f>
        <v/>
      </c>
      <c r="Q127" s="39">
        <f>IFERROR((Q84+Q85+Q86)/Q102,"")</f>
        <v/>
      </c>
      <c r="R127" s="39">
        <f>IFERROR((R84+R85+R86)/R102,"")</f>
        <v/>
      </c>
      <c r="S127" s="39">
        <f>IFERROR((S84+S85+S86)/S102,"")</f>
        <v/>
      </c>
      <c r="T127" s="39">
        <f>IFERROR((T84+T85+T86)/T102,"")</f>
        <v/>
      </c>
      <c r="U127" s="39">
        <f>IFERROR((U84+U85+U86)/U102,"")</f>
        <v/>
      </c>
      <c r="V127" s="39">
        <f>IFERROR((V84+V85+V86)/V102,"")</f>
        <v/>
      </c>
      <c r="W127" s="39">
        <f>IFERROR((W84+W85+W86)/W102,"")</f>
        <v/>
      </c>
      <c r="X127" s="39">
        <f>IFERROR((X84+X85+X86)/X102,"")</f>
        <v/>
      </c>
      <c r="Y127" s="39">
        <f>IFERROR((Y84+Y85+Y86)/Y102,"")</f>
        <v/>
      </c>
      <c r="Z127" s="39">
        <f>IFERROR((Z84+Z85+Z86)/Z102,"")</f>
        <v/>
      </c>
      <c r="AA127" s="39">
        <f>IFERROR((AA84+AA85+AA86)/AA102,"")</f>
        <v/>
      </c>
      <c r="AB127" s="40">
        <f>IFERROR((AB84+AB85+AB86)/AB102,"")</f>
        <v/>
      </c>
      <c r="AC127" s="40">
        <f>IFERROR((AC84+AC85+AC86)/AC102,"")</f>
        <v/>
      </c>
      <c r="AD127" s="40">
        <f>IFERROR((AD84+AD85+AD86)/AD102,"")</f>
        <v/>
      </c>
      <c r="AE127" s="40">
        <f>IFERROR((AE84+AE85+AE86)/AE102,"")</f>
        <v/>
      </c>
      <c r="AF127" s="40">
        <f>IFERROR((AF84+AF85+AF86)/AF102,"")</f>
        <v/>
      </c>
      <c r="AG127" s="40">
        <f>IFERROR((AG84+AG85+AG86)/AG102,"")</f>
        <v/>
      </c>
      <c r="AH127" s="40">
        <f>IFERROR((AH84+AH85+AH86)/AH102,"")</f>
        <v/>
      </c>
      <c r="AJ127" s="39">
        <f>IFERROR((AJ84+AJ85+AJ86)/AJ102,"")</f>
        <v/>
      </c>
      <c r="AK127" s="39">
        <f>IFERROR((AK84+AK85+AK86)/AK102,"")</f>
        <v/>
      </c>
      <c r="AL127" s="39">
        <f>IFERROR((AL84+AL85+AL86)/AL102,"")</f>
        <v/>
      </c>
      <c r="AM127" s="39">
        <f>IFERROR((AM84+AM85+AM86)/AM102,"")</f>
        <v/>
      </c>
      <c r="AN127" s="39">
        <f>IFERROR((AN84+AN85+AN86)/AN102,"")</f>
        <v/>
      </c>
      <c r="AO127" s="40">
        <f>IFERROR((AO84+AO85+AO86)/AO102,"")</f>
        <v/>
      </c>
      <c r="AP127" s="40">
        <f>IFERROR((AP84+AP85+AP86)/AP102,"")</f>
        <v/>
      </c>
      <c r="AQ127" s="40">
        <f>IFERROR((AQ84+AQ85+AQ86)/AQ102,"")</f>
        <v/>
      </c>
      <c r="AR127" s="40">
        <f>IFERROR((AR84+AR85+AR86)/AR102,"")</f>
        <v/>
      </c>
      <c r="AS127" s="40">
        <f>IFERROR((AS84+AS85+AS86)/AS102,"")</f>
        <v/>
      </c>
    </row>
    <row r="128">
      <c r="D128" s="8" t="inlineStr">
        <is>
          <t>Cash + Marketable Securities ($M)</t>
        </is>
      </c>
      <c r="G128" s="41">
        <f>G84+G85</f>
        <v/>
      </c>
      <c r="H128" s="41">
        <f>H84+H85</f>
        <v/>
      </c>
      <c r="I128" s="41">
        <f>I84+I85</f>
        <v/>
      </c>
      <c r="J128" s="41">
        <f>J84+J85</f>
        <v/>
      </c>
      <c r="K128" s="41">
        <f>K84+K85</f>
        <v/>
      </c>
      <c r="L128" s="41">
        <f>L84+L85</f>
        <v/>
      </c>
      <c r="M128" s="41">
        <f>M84+M85</f>
        <v/>
      </c>
      <c r="N128" s="41">
        <f>N84+N85</f>
        <v/>
      </c>
      <c r="O128" s="41">
        <f>O84+O85</f>
        <v/>
      </c>
      <c r="P128" s="41">
        <f>P84+P85</f>
        <v/>
      </c>
      <c r="Q128" s="41">
        <f>Q84+Q85</f>
        <v/>
      </c>
      <c r="R128" s="41">
        <f>R84+R85</f>
        <v/>
      </c>
      <c r="S128" s="41">
        <f>S84+S85</f>
        <v/>
      </c>
      <c r="T128" s="41">
        <f>T84+T85</f>
        <v/>
      </c>
      <c r="U128" s="41">
        <f>U84+U85</f>
        <v/>
      </c>
      <c r="V128" s="41">
        <f>V84+V85</f>
        <v/>
      </c>
      <c r="W128" s="41">
        <f>W84+W85</f>
        <v/>
      </c>
      <c r="X128" s="41">
        <f>X84+X85</f>
        <v/>
      </c>
      <c r="Y128" s="41">
        <f>Y84+Y85</f>
        <v/>
      </c>
      <c r="Z128" s="41">
        <f>Z84+Z85</f>
        <v/>
      </c>
      <c r="AA128" s="41">
        <f>AA84+AA85</f>
        <v/>
      </c>
      <c r="AB128" s="26">
        <f>AB84+AB85</f>
        <v/>
      </c>
      <c r="AC128" s="26">
        <f>AC84+AC85</f>
        <v/>
      </c>
      <c r="AD128" s="26">
        <f>AD84+AD85</f>
        <v/>
      </c>
      <c r="AE128" s="26">
        <f>AE84+AE85</f>
        <v/>
      </c>
      <c r="AF128" s="26">
        <f>AF84+AF85</f>
        <v/>
      </c>
      <c r="AG128" s="26">
        <f>AG84+AG85</f>
        <v/>
      </c>
      <c r="AH128" s="26">
        <f>AH84+AH85</f>
        <v/>
      </c>
      <c r="AJ128" s="41">
        <f>AJ84+AJ85</f>
        <v/>
      </c>
      <c r="AK128" s="41">
        <f>AK84+AK85</f>
        <v/>
      </c>
      <c r="AL128" s="41">
        <f>AL84+AL85</f>
        <v/>
      </c>
      <c r="AM128" s="41">
        <f>AM84+AM85</f>
        <v/>
      </c>
      <c r="AN128" s="41">
        <f>AN84+AN85</f>
        <v/>
      </c>
      <c r="AO128" s="26">
        <f>AO84+AO85</f>
        <v/>
      </c>
      <c r="AP128" s="26">
        <f>AP84+AP85</f>
        <v/>
      </c>
      <c r="AQ128" s="26">
        <f>AQ84+AQ85</f>
        <v/>
      </c>
      <c r="AR128" s="26">
        <f>AR84+AR85</f>
        <v/>
      </c>
      <c r="AS128" s="26">
        <f>AS84+AS85</f>
        <v/>
      </c>
    </row>
    <row r="129">
      <c r="D129" s="8" t="inlineStr">
        <is>
          <t>Total Debt ($M, long-term debt)</t>
        </is>
      </c>
      <c r="G129" s="41">
        <f>G106</f>
        <v/>
      </c>
      <c r="H129" s="41">
        <f>H106</f>
        <v/>
      </c>
      <c r="I129" s="41">
        <f>I106</f>
        <v/>
      </c>
      <c r="J129" s="41">
        <f>J106</f>
        <v/>
      </c>
      <c r="K129" s="41">
        <f>K106</f>
        <v/>
      </c>
      <c r="L129" s="41">
        <f>L106</f>
        <v/>
      </c>
      <c r="M129" s="41">
        <f>M106</f>
        <v/>
      </c>
      <c r="N129" s="41">
        <f>N106</f>
        <v/>
      </c>
      <c r="O129" s="41">
        <f>O106</f>
        <v/>
      </c>
      <c r="P129" s="41">
        <f>P106</f>
        <v/>
      </c>
      <c r="Q129" s="41">
        <f>Q106</f>
        <v/>
      </c>
      <c r="R129" s="41">
        <f>R106</f>
        <v/>
      </c>
      <c r="S129" s="41">
        <f>S106</f>
        <v/>
      </c>
      <c r="T129" s="41">
        <f>T106</f>
        <v/>
      </c>
      <c r="U129" s="41">
        <f>U106</f>
        <v/>
      </c>
      <c r="V129" s="41">
        <f>V106</f>
        <v/>
      </c>
      <c r="W129" s="41">
        <f>W106</f>
        <v/>
      </c>
      <c r="X129" s="41">
        <f>X106</f>
        <v/>
      </c>
      <c r="Y129" s="41">
        <f>Y106</f>
        <v/>
      </c>
      <c r="Z129" s="41">
        <f>Z106</f>
        <v/>
      </c>
      <c r="AA129" s="41">
        <f>AA106</f>
        <v/>
      </c>
      <c r="AB129" s="26">
        <f>AB106</f>
        <v/>
      </c>
      <c r="AC129" s="26">
        <f>AC106</f>
        <v/>
      </c>
      <c r="AD129" s="26">
        <f>AD106</f>
        <v/>
      </c>
      <c r="AE129" s="26">
        <f>AE106</f>
        <v/>
      </c>
      <c r="AF129" s="26">
        <f>AF106</f>
        <v/>
      </c>
      <c r="AG129" s="26">
        <f>AG106</f>
        <v/>
      </c>
      <c r="AH129" s="26">
        <f>AH106</f>
        <v/>
      </c>
      <c r="AJ129" s="41">
        <f>AJ106</f>
        <v/>
      </c>
      <c r="AK129" s="41">
        <f>AK106</f>
        <v/>
      </c>
      <c r="AL129" s="41">
        <f>AL106</f>
        <v/>
      </c>
      <c r="AM129" s="41">
        <f>AM106</f>
        <v/>
      </c>
      <c r="AN129" s="41">
        <f>AN106</f>
        <v/>
      </c>
      <c r="AO129" s="26">
        <f>AO106</f>
        <v/>
      </c>
      <c r="AP129" s="26">
        <f>AP106</f>
        <v/>
      </c>
      <c r="AQ129" s="26">
        <f>AQ106</f>
        <v/>
      </c>
      <c r="AR129" s="26">
        <f>AR106</f>
        <v/>
      </c>
      <c r="AS129" s="26">
        <f>AS106</f>
        <v/>
      </c>
    </row>
    <row r="130">
      <c r="D130" s="8" t="inlineStr">
        <is>
          <t>Net Cash (Debt) ($M, Cash + Mkt Sec - Total Debt)</t>
        </is>
      </c>
      <c r="G130" s="41">
        <f>G84+G85-G106</f>
        <v/>
      </c>
      <c r="H130" s="41">
        <f>H84+H85-H106</f>
        <v/>
      </c>
      <c r="I130" s="41">
        <f>I84+I85-I106</f>
        <v/>
      </c>
      <c r="J130" s="41">
        <f>J84+J85-J106</f>
        <v/>
      </c>
      <c r="K130" s="41">
        <f>K84+K85-K106</f>
        <v/>
      </c>
      <c r="L130" s="41">
        <f>L84+L85-L106</f>
        <v/>
      </c>
      <c r="M130" s="41">
        <f>M84+M85-M106</f>
        <v/>
      </c>
      <c r="N130" s="41">
        <f>N84+N85-N106</f>
        <v/>
      </c>
      <c r="O130" s="41">
        <f>O84+O85-O106</f>
        <v/>
      </c>
      <c r="P130" s="41">
        <f>P84+P85-P106</f>
        <v/>
      </c>
      <c r="Q130" s="41">
        <f>Q84+Q85-Q106</f>
        <v/>
      </c>
      <c r="R130" s="41">
        <f>R84+R85-R106</f>
        <v/>
      </c>
      <c r="S130" s="41">
        <f>S84+S85-S106</f>
        <v/>
      </c>
      <c r="T130" s="41">
        <f>T84+T85-T106</f>
        <v/>
      </c>
      <c r="U130" s="41">
        <f>U84+U85-U106</f>
        <v/>
      </c>
      <c r="V130" s="41">
        <f>V84+V85-V106</f>
        <v/>
      </c>
      <c r="W130" s="41">
        <f>W84+W85-W106</f>
        <v/>
      </c>
      <c r="X130" s="41">
        <f>X84+X85-X106</f>
        <v/>
      </c>
      <c r="Y130" s="41">
        <f>Y84+Y85-Y106</f>
        <v/>
      </c>
      <c r="Z130" s="41">
        <f>Z84+Z85-Z106</f>
        <v/>
      </c>
      <c r="AA130" s="41">
        <f>AA84+AA85-AA106</f>
        <v/>
      </c>
      <c r="AB130" s="26">
        <f>AB84+AB85-AB106</f>
        <v/>
      </c>
      <c r="AC130" s="26">
        <f>AC84+AC85-AC106</f>
        <v/>
      </c>
      <c r="AD130" s="26">
        <f>AD84+AD85-AD106</f>
        <v/>
      </c>
      <c r="AE130" s="26">
        <f>AE84+AE85-AE106</f>
        <v/>
      </c>
      <c r="AF130" s="26">
        <f>AF84+AF85-AF106</f>
        <v/>
      </c>
      <c r="AG130" s="26">
        <f>AG84+AG85-AG106</f>
        <v/>
      </c>
      <c r="AH130" s="26">
        <f>AH84+AH85-AH106</f>
        <v/>
      </c>
      <c r="AJ130" s="41">
        <f>AJ84+AJ85-AJ106</f>
        <v/>
      </c>
      <c r="AK130" s="41">
        <f>AK84+AK85-AK106</f>
        <v/>
      </c>
      <c r="AL130" s="41">
        <f>AL84+AL85-AL106</f>
        <v/>
      </c>
      <c r="AM130" s="41">
        <f>AM84+AM85-AM106</f>
        <v/>
      </c>
      <c r="AN130" s="41">
        <f>AN84+AN85-AN106</f>
        <v/>
      </c>
      <c r="AO130" s="26">
        <f>AO84+AO85-AO106</f>
        <v/>
      </c>
      <c r="AP130" s="26">
        <f>AP84+AP85-AP106</f>
        <v/>
      </c>
      <c r="AQ130" s="26">
        <f>AQ84+AQ85-AQ106</f>
        <v/>
      </c>
      <c r="AR130" s="26">
        <f>AR84+AR85-AR106</f>
        <v/>
      </c>
      <c r="AS130" s="26">
        <f>AS84+AS85-AS106</f>
        <v/>
      </c>
    </row>
    <row r="131">
      <c r="D131" s="8" t="inlineStr">
        <is>
          <t>Total Debt / Total Equity</t>
        </is>
      </c>
      <c r="G131" s="39">
        <f>IFERROR(G106/G115,"")</f>
        <v/>
      </c>
      <c r="H131" s="39">
        <f>IFERROR(H106/H115,"")</f>
        <v/>
      </c>
      <c r="I131" s="39">
        <f>IFERROR(I106/I115,"")</f>
        <v/>
      </c>
      <c r="J131" s="39">
        <f>IFERROR(J106/J115,"")</f>
        <v/>
      </c>
      <c r="K131" s="39">
        <f>IFERROR(K106/K115,"")</f>
        <v/>
      </c>
      <c r="L131" s="39">
        <f>IFERROR(L106/L115,"")</f>
        <v/>
      </c>
      <c r="M131" s="39">
        <f>IFERROR(M106/M115,"")</f>
        <v/>
      </c>
      <c r="N131" s="39">
        <f>IFERROR(N106/N115,"")</f>
        <v/>
      </c>
      <c r="O131" s="39">
        <f>IFERROR(O106/O115,"")</f>
        <v/>
      </c>
      <c r="P131" s="39">
        <f>IFERROR(P106/P115,"")</f>
        <v/>
      </c>
      <c r="Q131" s="39">
        <f>IFERROR(Q106/Q115,"")</f>
        <v/>
      </c>
      <c r="R131" s="39">
        <f>IFERROR(R106/R115,"")</f>
        <v/>
      </c>
      <c r="S131" s="39">
        <f>IFERROR(S106/S115,"")</f>
        <v/>
      </c>
      <c r="T131" s="39">
        <f>IFERROR(T106/T115,"")</f>
        <v/>
      </c>
      <c r="U131" s="39">
        <f>IFERROR(U106/U115,"")</f>
        <v/>
      </c>
      <c r="V131" s="39">
        <f>IFERROR(V106/V115,"")</f>
        <v/>
      </c>
      <c r="W131" s="39">
        <f>IFERROR(W106/W115,"")</f>
        <v/>
      </c>
      <c r="X131" s="39">
        <f>IFERROR(X106/X115,"")</f>
        <v/>
      </c>
      <c r="Y131" s="39">
        <f>IFERROR(Y106/Y115,"")</f>
        <v/>
      </c>
      <c r="Z131" s="39">
        <f>IFERROR(Z106/Z115,"")</f>
        <v/>
      </c>
      <c r="AA131" s="39">
        <f>IFERROR(AA106/AA115,"")</f>
        <v/>
      </c>
      <c r="AB131" s="40">
        <f>IFERROR(AB106/AB115,"")</f>
        <v/>
      </c>
      <c r="AC131" s="40">
        <f>IFERROR(AC106/AC115,"")</f>
        <v/>
      </c>
      <c r="AD131" s="40">
        <f>IFERROR(AD106/AD115,"")</f>
        <v/>
      </c>
      <c r="AE131" s="40">
        <f>IFERROR(AE106/AE115,"")</f>
        <v/>
      </c>
      <c r="AF131" s="40">
        <f>IFERROR(AF106/AF115,"")</f>
        <v/>
      </c>
      <c r="AG131" s="40">
        <f>IFERROR(AG106/AG115,"")</f>
        <v/>
      </c>
      <c r="AH131" s="40">
        <f>IFERROR(AH106/AH115,"")</f>
        <v/>
      </c>
      <c r="AJ131" s="39">
        <f>IFERROR(AJ106/AJ115,"")</f>
        <v/>
      </c>
      <c r="AK131" s="39">
        <f>IFERROR(AK106/AK115,"")</f>
        <v/>
      </c>
      <c r="AL131" s="39">
        <f>IFERROR(AL106/AL115,"")</f>
        <v/>
      </c>
      <c r="AM131" s="39">
        <f>IFERROR(AM106/AM115,"")</f>
        <v/>
      </c>
      <c r="AN131" s="39">
        <f>IFERROR(AN106/AN115,"")</f>
        <v/>
      </c>
      <c r="AO131" s="40">
        <f>IFERROR(AO106/AO115,"")</f>
        <v/>
      </c>
      <c r="AP131" s="40">
        <f>IFERROR(AP106/AP115,"")</f>
        <v/>
      </c>
      <c r="AQ131" s="40">
        <f>IFERROR(AQ106/AQ115,"")</f>
        <v/>
      </c>
      <c r="AR131" s="40">
        <f>IFERROR(AR106/AR115,"")</f>
        <v/>
      </c>
      <c r="AS131" s="40">
        <f>IFERROR(AS106/AS115,"")</f>
        <v/>
      </c>
    </row>
    <row r="132">
      <c r="D132" s="8" t="inlineStr">
        <is>
          <t>DSO (AR / Quarterly Revenue x Days)</t>
        </is>
      </c>
      <c r="G132" s="42">
        <f>IFERROR(G86/G13*91,"")</f>
        <v/>
      </c>
      <c r="H132" s="42">
        <f>IFERROR(H86/H13*91,"")</f>
        <v/>
      </c>
      <c r="I132" s="42">
        <f>IFERROR(I86/I13*91,"")</f>
        <v/>
      </c>
      <c r="J132" s="42">
        <f>IFERROR(J86/J13*91,"")</f>
        <v/>
      </c>
      <c r="K132" s="42">
        <f>IFERROR(K86/K13*91,"")</f>
        <v/>
      </c>
      <c r="L132" s="42">
        <f>IFERROR(L86/L13*91,"")</f>
        <v/>
      </c>
      <c r="M132" s="42">
        <f>IFERROR(M86/M13*91,"")</f>
        <v/>
      </c>
      <c r="N132" s="42">
        <f>IFERROR(N86/N13*91,"")</f>
        <v/>
      </c>
      <c r="O132" s="42">
        <f>IFERROR(O86/O13*91,"")</f>
        <v/>
      </c>
      <c r="P132" s="42">
        <f>IFERROR(P86/P13*91,"")</f>
        <v/>
      </c>
      <c r="Q132" s="42">
        <f>IFERROR(Q86/Q13*91,"")</f>
        <v/>
      </c>
      <c r="R132" s="42">
        <f>IFERROR(R86/R13*91,"")</f>
        <v/>
      </c>
      <c r="S132" s="42">
        <f>IFERROR(S86/S13*91,"")</f>
        <v/>
      </c>
      <c r="T132" s="42">
        <f>IFERROR(T86/T13*91,"")</f>
        <v/>
      </c>
      <c r="U132" s="42">
        <f>IFERROR(U86/U13*91,"")</f>
        <v/>
      </c>
      <c r="V132" s="42">
        <f>IFERROR(V86/V13*91,"")</f>
        <v/>
      </c>
      <c r="W132" s="42">
        <f>IFERROR(W86/W13*91,"")</f>
        <v/>
      </c>
      <c r="X132" s="42">
        <f>IFERROR(X86/X13*91,"")</f>
        <v/>
      </c>
      <c r="Y132" s="42">
        <f>IFERROR(Y86/Y13*91,"")</f>
        <v/>
      </c>
      <c r="Z132" s="42">
        <f>IFERROR(Z86/Z13*91,"")</f>
        <v/>
      </c>
      <c r="AA132" s="42">
        <f>IFERROR(AA86/AA13*91,"")</f>
        <v/>
      </c>
      <c r="AB132" s="28">
        <f>IFERROR(AB86/AB13*91,"")</f>
        <v/>
      </c>
      <c r="AC132" s="28">
        <f>IFERROR(AC86/AC13*91,"")</f>
        <v/>
      </c>
      <c r="AD132" s="28">
        <f>IFERROR(AD86/AD13*91,"")</f>
        <v/>
      </c>
      <c r="AE132" s="28">
        <f>IFERROR(AE86/AE13*91,"")</f>
        <v/>
      </c>
      <c r="AF132" s="28">
        <f>IFERROR(AF86/AF13*91,"")</f>
        <v/>
      </c>
      <c r="AG132" s="28">
        <f>IFERROR(AG86/AG13*91,"")</f>
        <v/>
      </c>
      <c r="AH132" s="28">
        <f>IFERROR(AH86/AH13*91,"")</f>
        <v/>
      </c>
      <c r="AJ132" s="42">
        <f>IFERROR(AJ86/AJ13*91,"")</f>
        <v/>
      </c>
      <c r="AK132" s="42">
        <f>IFERROR(AK86/AK13*91,"")</f>
        <v/>
      </c>
      <c r="AL132" s="42">
        <f>IFERROR(AL86/AL13*91,"")</f>
        <v/>
      </c>
      <c r="AM132" s="42">
        <f>IFERROR(AM86/AM13*91,"")</f>
        <v/>
      </c>
      <c r="AN132" s="42">
        <f>IFERROR(AN86/AN13*91,"")</f>
        <v/>
      </c>
      <c r="AO132" s="28">
        <f>IFERROR(AO86/AO13*91,"")</f>
        <v/>
      </c>
      <c r="AP132" s="28">
        <f>IFERROR(AP86/AP13*91,"")</f>
        <v/>
      </c>
      <c r="AQ132" s="28">
        <f>IFERROR(AQ86/AQ13*91,"")</f>
        <v/>
      </c>
      <c r="AR132" s="28">
        <f>IFERROR(AR86/AR13*91,"")</f>
        <v/>
      </c>
      <c r="AS132" s="28">
        <f>IFERROR(AS86/AS13*91,"")</f>
        <v/>
      </c>
    </row>
    <row r="133">
      <c r="D133" s="8" t="inlineStr">
        <is>
          <t>Goodwill % of Total Assets</t>
        </is>
      </c>
      <c r="G133" s="34">
        <f>IFERROR(G94/G96,"")</f>
        <v/>
      </c>
      <c r="H133" s="34">
        <f>IFERROR(H94/H96,"")</f>
        <v/>
      </c>
      <c r="I133" s="34">
        <f>IFERROR(I94/I96,"")</f>
        <v/>
      </c>
      <c r="J133" s="34">
        <f>IFERROR(J94/J96,"")</f>
        <v/>
      </c>
      <c r="K133" s="34">
        <f>IFERROR(K94/K96,"")</f>
        <v/>
      </c>
      <c r="L133" s="34">
        <f>IFERROR(L94/L96,"")</f>
        <v/>
      </c>
      <c r="M133" s="34">
        <f>IFERROR(M94/M96,"")</f>
        <v/>
      </c>
      <c r="N133" s="34">
        <f>IFERROR(N94/N96,"")</f>
        <v/>
      </c>
      <c r="O133" s="34">
        <f>IFERROR(O94/O96,"")</f>
        <v/>
      </c>
      <c r="P133" s="34">
        <f>IFERROR(P94/P96,"")</f>
        <v/>
      </c>
      <c r="Q133" s="34">
        <f>IFERROR(Q94/Q96,"")</f>
        <v/>
      </c>
      <c r="R133" s="34">
        <f>IFERROR(R94/R96,"")</f>
        <v/>
      </c>
      <c r="S133" s="34">
        <f>IFERROR(S94/S96,"")</f>
        <v/>
      </c>
      <c r="T133" s="34">
        <f>IFERROR(T94/T96,"")</f>
        <v/>
      </c>
      <c r="U133" s="34">
        <f>IFERROR(U94/U96,"")</f>
        <v/>
      </c>
      <c r="V133" s="34">
        <f>IFERROR(V94/V96,"")</f>
        <v/>
      </c>
      <c r="W133" s="34">
        <f>IFERROR(W94/W96,"")</f>
        <v/>
      </c>
      <c r="X133" s="34">
        <f>IFERROR(X94/X96,"")</f>
        <v/>
      </c>
      <c r="Y133" s="34">
        <f>IFERROR(Y94/Y96,"")</f>
        <v/>
      </c>
      <c r="Z133" s="34">
        <f>IFERROR(Z94/Z96,"")</f>
        <v/>
      </c>
      <c r="AA133" s="34">
        <f>IFERROR(AA94/AA96,"")</f>
        <v/>
      </c>
      <c r="AB133" s="35">
        <f>IFERROR(AB94/AB96,"")</f>
        <v/>
      </c>
      <c r="AC133" s="35">
        <f>IFERROR(AC94/AC96,"")</f>
        <v/>
      </c>
      <c r="AD133" s="35">
        <f>IFERROR(AD94/AD96,"")</f>
        <v/>
      </c>
      <c r="AE133" s="35">
        <f>IFERROR(AE94/AE96,"")</f>
        <v/>
      </c>
      <c r="AF133" s="35">
        <f>IFERROR(AF94/AF96,"")</f>
        <v/>
      </c>
      <c r="AG133" s="35">
        <f>IFERROR(AG94/AG96,"")</f>
        <v/>
      </c>
      <c r="AH133" s="35">
        <f>IFERROR(AH94/AH96,"")</f>
        <v/>
      </c>
      <c r="AJ133" s="34">
        <f>IFERROR(AJ94/AJ96,"")</f>
        <v/>
      </c>
      <c r="AK133" s="34">
        <f>IFERROR(AK94/AK96,"")</f>
        <v/>
      </c>
      <c r="AL133" s="34">
        <f>IFERROR(AL94/AL96,"")</f>
        <v/>
      </c>
      <c r="AM133" s="34">
        <f>IFERROR(AM94/AM96,"")</f>
        <v/>
      </c>
      <c r="AN133" s="34">
        <f>IFERROR(AN94/AN96,"")</f>
        <v/>
      </c>
      <c r="AO133" s="35">
        <f>IFERROR(AO94/AO96,"")</f>
        <v/>
      </c>
      <c r="AP133" s="35">
        <f>IFERROR(AP94/AP96,"")</f>
        <v/>
      </c>
      <c r="AQ133" s="35">
        <f>IFERROR(AQ94/AQ96,"")</f>
        <v/>
      </c>
      <c r="AR133" s="35">
        <f>IFERROR(AR94/AR96,"")</f>
        <v/>
      </c>
      <c r="AS133" s="35">
        <f>IFERROR(AS94/AS96,"")</f>
        <v/>
      </c>
    </row>
    <row r="134">
      <c r="D134" s="8" t="inlineStr">
        <is>
          <t>PP&amp;E % of Total Assets</t>
        </is>
      </c>
      <c r="G134" s="34">
        <f>IFERROR(G92/G96,"")</f>
        <v/>
      </c>
      <c r="H134" s="34">
        <f>IFERROR(H92/H96,"")</f>
        <v/>
      </c>
      <c r="I134" s="34">
        <f>IFERROR(I92/I96,"")</f>
        <v/>
      </c>
      <c r="J134" s="34">
        <f>IFERROR(J92/J96,"")</f>
        <v/>
      </c>
      <c r="K134" s="34">
        <f>IFERROR(K92/K96,"")</f>
        <v/>
      </c>
      <c r="L134" s="34">
        <f>IFERROR(L92/L96,"")</f>
        <v/>
      </c>
      <c r="M134" s="34">
        <f>IFERROR(M92/M96,"")</f>
        <v/>
      </c>
      <c r="N134" s="34">
        <f>IFERROR(N92/N96,"")</f>
        <v/>
      </c>
      <c r="O134" s="34">
        <f>IFERROR(O92/O96,"")</f>
        <v/>
      </c>
      <c r="P134" s="34">
        <f>IFERROR(P92/P96,"")</f>
        <v/>
      </c>
      <c r="Q134" s="34">
        <f>IFERROR(Q92/Q96,"")</f>
        <v/>
      </c>
      <c r="R134" s="34">
        <f>IFERROR(R92/R96,"")</f>
        <v/>
      </c>
      <c r="S134" s="34">
        <f>IFERROR(S92/S96,"")</f>
        <v/>
      </c>
      <c r="T134" s="34">
        <f>IFERROR(T92/T96,"")</f>
        <v/>
      </c>
      <c r="U134" s="34">
        <f>IFERROR(U92/U96,"")</f>
        <v/>
      </c>
      <c r="V134" s="34">
        <f>IFERROR(V92/V96,"")</f>
        <v/>
      </c>
      <c r="W134" s="34">
        <f>IFERROR(W92/W96,"")</f>
        <v/>
      </c>
      <c r="X134" s="34">
        <f>IFERROR(X92/X96,"")</f>
        <v/>
      </c>
      <c r="Y134" s="34">
        <f>IFERROR(Y92/Y96,"")</f>
        <v/>
      </c>
      <c r="Z134" s="34">
        <f>IFERROR(Z92/Z96,"")</f>
        <v/>
      </c>
      <c r="AA134" s="34">
        <f>IFERROR(AA92/AA96,"")</f>
        <v/>
      </c>
      <c r="AB134" s="35">
        <f>IFERROR(AB92/AB96,"")</f>
        <v/>
      </c>
      <c r="AC134" s="35">
        <f>IFERROR(AC92/AC96,"")</f>
        <v/>
      </c>
      <c r="AD134" s="35">
        <f>IFERROR(AD92/AD96,"")</f>
        <v/>
      </c>
      <c r="AE134" s="35">
        <f>IFERROR(AE92/AE96,"")</f>
        <v/>
      </c>
      <c r="AF134" s="35">
        <f>IFERROR(AF92/AF96,"")</f>
        <v/>
      </c>
      <c r="AG134" s="35">
        <f>IFERROR(AG92/AG96,"")</f>
        <v/>
      </c>
      <c r="AH134" s="35">
        <f>IFERROR(AH92/AH96,"")</f>
        <v/>
      </c>
      <c r="AJ134" s="34">
        <f>IFERROR(AJ92/AJ96,"")</f>
        <v/>
      </c>
      <c r="AK134" s="34">
        <f>IFERROR(AK92/AK96,"")</f>
        <v/>
      </c>
      <c r="AL134" s="34">
        <f>IFERROR(AL92/AL96,"")</f>
        <v/>
      </c>
      <c r="AM134" s="34">
        <f>IFERROR(AM92/AM96,"")</f>
        <v/>
      </c>
      <c r="AN134" s="34">
        <f>IFERROR(AN92/AN96,"")</f>
        <v/>
      </c>
      <c r="AO134" s="35">
        <f>IFERROR(AO92/AO96,"")</f>
        <v/>
      </c>
      <c r="AP134" s="35">
        <f>IFERROR(AP92/AP96,"")</f>
        <v/>
      </c>
      <c r="AQ134" s="35">
        <f>IFERROR(AQ92/AQ96,"")</f>
        <v/>
      </c>
      <c r="AR134" s="35">
        <f>IFERROR(AR92/AR96,"")</f>
        <v/>
      </c>
      <c r="AS134" s="35">
        <f>IFERROR(AS92/AS96,"")</f>
        <v/>
      </c>
    </row>
    <row r="135">
      <c r="D135" s="8" t="inlineStr">
        <is>
          <t>Return on Equity (period NI / Total Equity)</t>
        </is>
      </c>
      <c r="G135" s="34">
        <f>IFERROR(G30/G115,"")</f>
        <v/>
      </c>
      <c r="H135" s="34">
        <f>IFERROR(H30/H115,"")</f>
        <v/>
      </c>
      <c r="I135" s="34">
        <f>IFERROR(I30/I115,"")</f>
        <v/>
      </c>
      <c r="J135" s="34">
        <f>IFERROR(J30/J115,"")</f>
        <v/>
      </c>
      <c r="K135" s="34">
        <f>IFERROR(K30/K115,"")</f>
        <v/>
      </c>
      <c r="L135" s="34">
        <f>IFERROR(L30/L115,"")</f>
        <v/>
      </c>
      <c r="M135" s="34">
        <f>IFERROR(M30/M115,"")</f>
        <v/>
      </c>
      <c r="N135" s="34">
        <f>IFERROR(N30/N115,"")</f>
        <v/>
      </c>
      <c r="O135" s="34">
        <f>IFERROR(O30/O115,"")</f>
        <v/>
      </c>
      <c r="P135" s="34">
        <f>IFERROR(P30/P115,"")</f>
        <v/>
      </c>
      <c r="Q135" s="34">
        <f>IFERROR(Q30/Q115,"")</f>
        <v/>
      </c>
      <c r="R135" s="34">
        <f>IFERROR(R30/R115,"")</f>
        <v/>
      </c>
      <c r="S135" s="34">
        <f>IFERROR(S30/S115,"")</f>
        <v/>
      </c>
      <c r="T135" s="34">
        <f>IFERROR(T30/T115,"")</f>
        <v/>
      </c>
      <c r="U135" s="34">
        <f>IFERROR(U30/U115,"")</f>
        <v/>
      </c>
      <c r="V135" s="34">
        <f>IFERROR(V30/V115,"")</f>
        <v/>
      </c>
      <c r="W135" s="34">
        <f>IFERROR(W30/W115,"")</f>
        <v/>
      </c>
      <c r="X135" s="34">
        <f>IFERROR(X30/X115,"")</f>
        <v/>
      </c>
      <c r="Y135" s="34">
        <f>IFERROR(Y30/Y115,"")</f>
        <v/>
      </c>
      <c r="Z135" s="34">
        <f>IFERROR(Z30/Z115,"")</f>
        <v/>
      </c>
      <c r="AA135" s="34">
        <f>IFERROR(AA30/AA115,"")</f>
        <v/>
      </c>
      <c r="AB135" s="35">
        <f>IFERROR(AB30/AB115,"")</f>
        <v/>
      </c>
      <c r="AC135" s="35">
        <f>IFERROR(AC30/AC115,"")</f>
        <v/>
      </c>
      <c r="AD135" s="35">
        <f>IFERROR(AD30/AD115,"")</f>
        <v/>
      </c>
      <c r="AE135" s="35">
        <f>IFERROR(AE30/AE115,"")</f>
        <v/>
      </c>
      <c r="AF135" s="35">
        <f>IFERROR(AF30/AF115,"")</f>
        <v/>
      </c>
      <c r="AG135" s="35">
        <f>IFERROR(AG30/AG115,"")</f>
        <v/>
      </c>
      <c r="AH135" s="35">
        <f>IFERROR(AH30/AH115,"")</f>
        <v/>
      </c>
      <c r="AJ135" s="34">
        <f>IFERROR(AJ30/AJ115,"")</f>
        <v/>
      </c>
      <c r="AK135" s="34">
        <f>IFERROR(AK30/AK115,"")</f>
        <v/>
      </c>
      <c r="AL135" s="34">
        <f>IFERROR(AL30/AL115,"")</f>
        <v/>
      </c>
      <c r="AM135" s="34">
        <f>IFERROR(AM30/AM115,"")</f>
        <v/>
      </c>
      <c r="AN135" s="34">
        <f>IFERROR(AN30/AN115,"")</f>
        <v/>
      </c>
      <c r="AO135" s="35">
        <f>IFERROR(AO30/AO115,"")</f>
        <v/>
      </c>
      <c r="AP135" s="35">
        <f>IFERROR(AP30/AP115,"")</f>
        <v/>
      </c>
      <c r="AQ135" s="35">
        <f>IFERROR(AQ30/AQ115,"")</f>
        <v/>
      </c>
      <c r="AR135" s="35">
        <f>IFERROR(AR30/AR115,"")</f>
        <v/>
      </c>
      <c r="AS135" s="35">
        <f>IFERROR(AS30/AS115,"")</f>
        <v/>
      </c>
    </row>
    <row r="136">
      <c r="D136" s="8" t="inlineStr">
        <is>
          <t>Return on Assets (period NI / Total Assets)</t>
        </is>
      </c>
      <c r="G136" s="34">
        <f>IFERROR(G30/G96,"")</f>
        <v/>
      </c>
      <c r="H136" s="34">
        <f>IFERROR(H30/H96,"")</f>
        <v/>
      </c>
      <c r="I136" s="34">
        <f>IFERROR(I30/I96,"")</f>
        <v/>
      </c>
      <c r="J136" s="34">
        <f>IFERROR(J30/J96,"")</f>
        <v/>
      </c>
      <c r="K136" s="34">
        <f>IFERROR(K30/K96,"")</f>
        <v/>
      </c>
      <c r="L136" s="34">
        <f>IFERROR(L30/L96,"")</f>
        <v/>
      </c>
      <c r="M136" s="34">
        <f>IFERROR(M30/M96,"")</f>
        <v/>
      </c>
      <c r="N136" s="34">
        <f>IFERROR(N30/N96,"")</f>
        <v/>
      </c>
      <c r="O136" s="34">
        <f>IFERROR(O30/O96,"")</f>
        <v/>
      </c>
      <c r="P136" s="34">
        <f>IFERROR(P30/P96,"")</f>
        <v/>
      </c>
      <c r="Q136" s="34">
        <f>IFERROR(Q30/Q96,"")</f>
        <v/>
      </c>
      <c r="R136" s="34">
        <f>IFERROR(R30/R96,"")</f>
        <v/>
      </c>
      <c r="S136" s="34">
        <f>IFERROR(S30/S96,"")</f>
        <v/>
      </c>
      <c r="T136" s="34">
        <f>IFERROR(T30/T96,"")</f>
        <v/>
      </c>
      <c r="U136" s="34">
        <f>IFERROR(U30/U96,"")</f>
        <v/>
      </c>
      <c r="V136" s="34">
        <f>IFERROR(V30/V96,"")</f>
        <v/>
      </c>
      <c r="W136" s="34">
        <f>IFERROR(W30/W96,"")</f>
        <v/>
      </c>
      <c r="X136" s="34">
        <f>IFERROR(X30/X96,"")</f>
        <v/>
      </c>
      <c r="Y136" s="34">
        <f>IFERROR(Y30/Y96,"")</f>
        <v/>
      </c>
      <c r="Z136" s="34">
        <f>IFERROR(Z30/Z96,"")</f>
        <v/>
      </c>
      <c r="AA136" s="34">
        <f>IFERROR(AA30/AA96,"")</f>
        <v/>
      </c>
      <c r="AB136" s="35">
        <f>IFERROR(AB30/AB96,"")</f>
        <v/>
      </c>
      <c r="AC136" s="35">
        <f>IFERROR(AC30/AC96,"")</f>
        <v/>
      </c>
      <c r="AD136" s="35">
        <f>IFERROR(AD30/AD96,"")</f>
        <v/>
      </c>
      <c r="AE136" s="35">
        <f>IFERROR(AE30/AE96,"")</f>
        <v/>
      </c>
      <c r="AF136" s="35">
        <f>IFERROR(AF30/AF96,"")</f>
        <v/>
      </c>
      <c r="AG136" s="35">
        <f>IFERROR(AG30/AG96,"")</f>
        <v/>
      </c>
      <c r="AH136" s="35">
        <f>IFERROR(AH30/AH96,"")</f>
        <v/>
      </c>
      <c r="AJ136" s="34">
        <f>IFERROR(AJ30/AJ96,"")</f>
        <v/>
      </c>
      <c r="AK136" s="34">
        <f>IFERROR(AK30/AK96,"")</f>
        <v/>
      </c>
      <c r="AL136" s="34">
        <f>IFERROR(AL30/AL96,"")</f>
        <v/>
      </c>
      <c r="AM136" s="34">
        <f>IFERROR(AM30/AM96,"")</f>
        <v/>
      </c>
      <c r="AN136" s="34">
        <f>IFERROR(AN30/AN96,"")</f>
        <v/>
      </c>
      <c r="AO136" s="35">
        <f>IFERROR(AO30/AO96,"")</f>
        <v/>
      </c>
      <c r="AP136" s="35">
        <f>IFERROR(AP30/AP96,"")</f>
        <v/>
      </c>
      <c r="AQ136" s="35">
        <f>IFERROR(AQ30/AQ96,"")</f>
        <v/>
      </c>
      <c r="AR136" s="35">
        <f>IFERROR(AR30/AR96,"")</f>
        <v/>
      </c>
      <c r="AS136" s="35">
        <f>IFERROR(AS30/AS96,"")</f>
        <v/>
      </c>
    </row>
    <row r="137"/>
    <row r="138"/>
    <row r="139"/>
    <row r="140">
      <c r="B140" s="15" t="inlineStr">
        <is>
          <t>BS Forecast Driver Ratios</t>
        </is>
      </c>
      <c r="C140" s="15" t="n"/>
      <c r="D140" s="15" t="n"/>
      <c r="E140" s="15" t="n"/>
      <c r="F140" s="15" t="n"/>
      <c r="G140" s="15" t="n"/>
      <c r="H140" s="15" t="n"/>
      <c r="I140" s="15" t="n"/>
      <c r="J140" s="15" t="n"/>
      <c r="K140" s="15" t="n"/>
      <c r="L140" s="15" t="n"/>
      <c r="M140" s="15" t="n"/>
      <c r="N140" s="15" t="n"/>
      <c r="O140" s="15" t="n"/>
      <c r="P140" s="15" t="n"/>
      <c r="Q140" s="15" t="n"/>
      <c r="R140" s="15" t="n"/>
      <c r="S140" s="15" t="n"/>
      <c r="T140" s="15" t="n"/>
      <c r="U140" s="15" t="n"/>
      <c r="V140" s="15" t="n"/>
      <c r="W140" s="15" t="n"/>
      <c r="X140" s="15" t="n"/>
      <c r="Y140" s="15" t="n"/>
      <c r="Z140" s="15" t="n"/>
      <c r="AA140" s="15" t="n"/>
      <c r="AB140" s="15" t="n"/>
      <c r="AC140" s="15" t="n"/>
      <c r="AD140" s="15" t="n"/>
      <c r="AE140" s="15" t="n"/>
      <c r="AF140" s="15" t="n"/>
      <c r="AG140" s="15" t="n"/>
      <c r="AH140" s="15" t="n"/>
      <c r="AJ140" s="15" t="n"/>
      <c r="AK140" s="15" t="n"/>
      <c r="AL140" s="15" t="n"/>
      <c r="AM140" s="15" t="n"/>
      <c r="AN140" s="15" t="n"/>
      <c r="AO140" s="15" t="n"/>
      <c r="AP140" s="15" t="n"/>
      <c r="AQ140" s="15" t="n"/>
      <c r="AR140" s="15" t="n"/>
      <c r="AS140" s="15" t="n"/>
    </row>
    <row r="141"/>
    <row r="142">
      <c r="C142" s="8" t="inlineStr">
        <is>
          <t>Accounts Receivable % of Q Revenue</t>
        </is>
      </c>
      <c r="G142" s="35">
        <f>IFERROR(G86/G13,"")</f>
        <v/>
      </c>
      <c r="H142" s="35">
        <f>IFERROR(H86/H13,"")</f>
        <v/>
      </c>
      <c r="I142" s="35">
        <f>IFERROR(I86/I13,"")</f>
        <v/>
      </c>
      <c r="J142" s="35">
        <f>IFERROR(J86/J13,"")</f>
        <v/>
      </c>
      <c r="K142" s="35">
        <f>IFERROR(K86/K13,"")</f>
        <v/>
      </c>
      <c r="L142" s="35">
        <f>IFERROR(L86/L13,"")</f>
        <v/>
      </c>
      <c r="M142" s="35">
        <f>IFERROR(M86/M13,"")</f>
        <v/>
      </c>
      <c r="N142" s="35">
        <f>IFERROR(N86/N13,"")</f>
        <v/>
      </c>
      <c r="O142" s="35">
        <f>IFERROR(O86/O13,"")</f>
        <v/>
      </c>
      <c r="P142" s="35">
        <f>IFERROR(P86/P13,"")</f>
        <v/>
      </c>
      <c r="Q142" s="35">
        <f>IFERROR(Q86/Q13,"")</f>
        <v/>
      </c>
      <c r="R142" s="35">
        <f>IFERROR(R86/R13,"")</f>
        <v/>
      </c>
      <c r="S142" s="35">
        <f>IFERROR(S86/S13,"")</f>
        <v/>
      </c>
      <c r="T142" s="35">
        <f>IFERROR(T86/T13,"")</f>
        <v/>
      </c>
      <c r="U142" s="35">
        <f>IFERROR(U86/U13,"")</f>
        <v/>
      </c>
      <c r="V142" s="35">
        <f>IFERROR(V86/V13,"")</f>
        <v/>
      </c>
      <c r="W142" s="35">
        <f>IFERROR(W86/W13,"")</f>
        <v/>
      </c>
      <c r="X142" s="35">
        <f>IFERROR(X86/X13,"")</f>
        <v/>
      </c>
      <c r="Y142" s="35">
        <f>IFERROR(Y86/Y13,"")</f>
        <v/>
      </c>
      <c r="Z142" s="35">
        <f>IFERROR(Z86/Z13,"")</f>
        <v/>
      </c>
      <c r="AA142" s="35">
        <f>IFERROR(AA86/AA13,"")</f>
        <v/>
      </c>
      <c r="AB142" s="36" t="n">
        <v>0.32</v>
      </c>
      <c r="AC142" s="36" t="n">
        <v>0.32</v>
      </c>
      <c r="AD142" s="36" t="n">
        <v>0.32</v>
      </c>
      <c r="AE142" s="36" t="n">
        <v>0.32</v>
      </c>
      <c r="AF142" s="36" t="n">
        <v>0.32</v>
      </c>
      <c r="AG142" s="36" t="n">
        <v>0.32</v>
      </c>
      <c r="AH142" s="36" t="n">
        <v>0.32</v>
      </c>
      <c r="AJ142" s="35">
        <f>IFERROR(AJ86/(AJ13/4),"")</f>
        <v/>
      </c>
      <c r="AK142" s="35">
        <f>IFERROR(AK86/(AK13/4),"")</f>
        <v/>
      </c>
      <c r="AL142" s="35">
        <f>IFERROR(AL86/(AL13/4),"")</f>
        <v/>
      </c>
      <c r="AM142" s="35">
        <f>IFERROR(AM86/(AM13/4),"")</f>
        <v/>
      </c>
      <c r="AN142" s="35">
        <f>IFERROR(AN86/(AN13/4),"")</f>
        <v/>
      </c>
      <c r="AO142" s="35">
        <f>IFERROR(AO86/(AO13/4),"")</f>
        <v/>
      </c>
      <c r="AP142" s="35">
        <f>IFERROR(AP86/(AP13/4),"")</f>
        <v/>
      </c>
      <c r="AQ142" s="36" t="n">
        <v>0.32</v>
      </c>
      <c r="AR142" s="36" t="n">
        <v>0.32</v>
      </c>
      <c r="AS142" s="36" t="n">
        <v>0.32</v>
      </c>
    </row>
    <row r="143">
      <c r="C143" s="8" t="inlineStr">
        <is>
          <t>Prepaid + Other CA % of Q Revenue</t>
        </is>
      </c>
      <c r="G143" s="35">
        <f>IFERROR(G87/G13,"")</f>
        <v/>
      </c>
      <c r="H143" s="35">
        <f>IFERROR(H87/H13,"")</f>
        <v/>
      </c>
      <c r="I143" s="35">
        <f>IFERROR(I87/I13,"")</f>
        <v/>
      </c>
      <c r="J143" s="35">
        <f>IFERROR(J87/J13,"")</f>
        <v/>
      </c>
      <c r="K143" s="35">
        <f>IFERROR(K87/K13,"")</f>
        <v/>
      </c>
      <c r="L143" s="35">
        <f>IFERROR(L87/L13,"")</f>
        <v/>
      </c>
      <c r="M143" s="35">
        <f>IFERROR(M87/M13,"")</f>
        <v/>
      </c>
      <c r="N143" s="35">
        <f>IFERROR(N87/N13,"")</f>
        <v/>
      </c>
      <c r="O143" s="35">
        <f>IFERROR(O87/O13,"")</f>
        <v/>
      </c>
      <c r="P143" s="35">
        <f>IFERROR(P87/P13,"")</f>
        <v/>
      </c>
      <c r="Q143" s="35">
        <f>IFERROR(Q87/Q13,"")</f>
        <v/>
      </c>
      <c r="R143" s="35">
        <f>IFERROR(R87/R13,"")</f>
        <v/>
      </c>
      <c r="S143" s="35">
        <f>IFERROR(S87/S13,"")</f>
        <v/>
      </c>
      <c r="T143" s="35">
        <f>IFERROR(T87/T13,"")</f>
        <v/>
      </c>
      <c r="U143" s="35">
        <f>IFERROR(U87/U13,"")</f>
        <v/>
      </c>
      <c r="V143" s="35">
        <f>IFERROR(V87/V13,"")</f>
        <v/>
      </c>
      <c r="W143" s="35">
        <f>IFERROR(W87/W13,"")</f>
        <v/>
      </c>
      <c r="X143" s="35">
        <f>IFERROR(X87/X13,"")</f>
        <v/>
      </c>
      <c r="Y143" s="35">
        <f>IFERROR(Y87/Y13,"")</f>
        <v/>
      </c>
      <c r="Z143" s="35">
        <f>IFERROR(Z87/Z13,"")</f>
        <v/>
      </c>
      <c r="AA143" s="35">
        <f>IFERROR(AA87/AA13,"")</f>
        <v/>
      </c>
      <c r="AB143" s="36" t="n">
        <v>0.18</v>
      </c>
      <c r="AC143" s="36" t="n">
        <v>0.18</v>
      </c>
      <c r="AD143" s="36" t="n">
        <v>0.18</v>
      </c>
      <c r="AE143" s="36" t="n">
        <v>0.18</v>
      </c>
      <c r="AF143" s="36" t="n">
        <v>0.18</v>
      </c>
      <c r="AG143" s="36" t="n">
        <v>0.18</v>
      </c>
      <c r="AH143" s="36" t="n">
        <v>0.18</v>
      </c>
      <c r="AJ143" s="35">
        <f>IFERROR(AJ87/(AJ13/4),"")</f>
        <v/>
      </c>
      <c r="AK143" s="35">
        <f>IFERROR(AK87/(AK13/4),"")</f>
        <v/>
      </c>
      <c r="AL143" s="35">
        <f>IFERROR(AL87/(AL13/4),"")</f>
        <v/>
      </c>
      <c r="AM143" s="35">
        <f>IFERROR(AM87/(AM13/4),"")</f>
        <v/>
      </c>
      <c r="AN143" s="35">
        <f>IFERROR(AN87/(AN13/4),"")</f>
        <v/>
      </c>
      <c r="AO143" s="35">
        <f>IFERROR(AO87/(AO13/4),"")</f>
        <v/>
      </c>
      <c r="AP143" s="35">
        <f>IFERROR(AP87/(AP13/4),"")</f>
        <v/>
      </c>
      <c r="AQ143" s="36" t="n">
        <v>0.18</v>
      </c>
      <c r="AR143" s="36" t="n">
        <v>0.18</v>
      </c>
      <c r="AS143" s="36" t="n">
        <v>0.18</v>
      </c>
    </row>
    <row r="144">
      <c r="C144" s="8" t="inlineStr">
        <is>
          <t>Accounts Payable % of Q Revenue (capex payables)</t>
        </is>
      </c>
      <c r="G144" s="35">
        <f>IFERROR(G99/G13,"")</f>
        <v/>
      </c>
      <c r="H144" s="35">
        <f>IFERROR(H99/H13,"")</f>
        <v/>
      </c>
      <c r="I144" s="35">
        <f>IFERROR(I99/I13,"")</f>
        <v/>
      </c>
      <c r="J144" s="35">
        <f>IFERROR(J99/J13,"")</f>
        <v/>
      </c>
      <c r="K144" s="35">
        <f>IFERROR(K99/K13,"")</f>
        <v/>
      </c>
      <c r="L144" s="35">
        <f>IFERROR(L99/L13,"")</f>
        <v/>
      </c>
      <c r="M144" s="35">
        <f>IFERROR(M99/M13,"")</f>
        <v/>
      </c>
      <c r="N144" s="35">
        <f>IFERROR(N99/N13,"")</f>
        <v/>
      </c>
      <c r="O144" s="35">
        <f>IFERROR(O99/O13,"")</f>
        <v/>
      </c>
      <c r="P144" s="35">
        <f>IFERROR(P99/P13,"")</f>
        <v/>
      </c>
      <c r="Q144" s="35">
        <f>IFERROR(Q99/Q13,"")</f>
        <v/>
      </c>
      <c r="R144" s="35">
        <f>IFERROR(R99/R13,"")</f>
        <v/>
      </c>
      <c r="S144" s="35">
        <f>IFERROR(S99/S13,"")</f>
        <v/>
      </c>
      <c r="T144" s="35">
        <f>IFERROR(T99/T13,"")</f>
        <v/>
      </c>
      <c r="U144" s="35">
        <f>IFERROR(U99/U13,"")</f>
        <v/>
      </c>
      <c r="V144" s="35">
        <f>IFERROR(V99/V13,"")</f>
        <v/>
      </c>
      <c r="W144" s="35">
        <f>IFERROR(W99/W13,"")</f>
        <v/>
      </c>
      <c r="X144" s="35">
        <f>IFERROR(X99/X13,"")</f>
        <v/>
      </c>
      <c r="Y144" s="35">
        <f>IFERROR(Y99/Y13,"")</f>
        <v/>
      </c>
      <c r="Z144" s="35">
        <f>IFERROR(Z99/Z13,"")</f>
        <v/>
      </c>
      <c r="AA144" s="35">
        <f>IFERROR(AA99/AA13,"")</f>
        <v/>
      </c>
      <c r="AB144" s="36" t="n">
        <v>0.22</v>
      </c>
      <c r="AC144" s="36" t="n">
        <v>0.22</v>
      </c>
      <c r="AD144" s="36" t="n">
        <v>0.22</v>
      </c>
      <c r="AE144" s="36" t="n">
        <v>0.22</v>
      </c>
      <c r="AF144" s="36" t="n">
        <v>0.22</v>
      </c>
      <c r="AG144" s="36" t="n">
        <v>0.22</v>
      </c>
      <c r="AH144" s="36" t="n">
        <v>0.22</v>
      </c>
      <c r="AJ144" s="35">
        <f>IFERROR(AJ99/(AJ13/4),"")</f>
        <v/>
      </c>
      <c r="AK144" s="35">
        <f>IFERROR(AK99/(AK13/4),"")</f>
        <v/>
      </c>
      <c r="AL144" s="35">
        <f>IFERROR(AL99/(AL13/4),"")</f>
        <v/>
      </c>
      <c r="AM144" s="35">
        <f>IFERROR(AM99/(AM13/4),"")</f>
        <v/>
      </c>
      <c r="AN144" s="35">
        <f>IFERROR(AN99/(AN13/4),"")</f>
        <v/>
      </c>
      <c r="AO144" s="35">
        <f>IFERROR(AO99/(AO13/4),"")</f>
        <v/>
      </c>
      <c r="AP144" s="35">
        <f>IFERROR(AP99/(AP13/4),"")</f>
        <v/>
      </c>
      <c r="AQ144" s="36" t="n">
        <v>0.22</v>
      </c>
      <c r="AR144" s="36" t="n">
        <v>0.22</v>
      </c>
      <c r="AS144" s="36" t="n">
        <v>0.22</v>
      </c>
    </row>
    <row r="145">
      <c r="C145" s="8" t="inlineStr">
        <is>
          <t>Accrued Expenses and Other % of Q Revenue</t>
        </is>
      </c>
      <c r="G145" s="35">
        <f>IFERROR(G101/G13,"")</f>
        <v/>
      </c>
      <c r="H145" s="35">
        <f>IFERROR(H101/H13,"")</f>
        <v/>
      </c>
      <c r="I145" s="35">
        <f>IFERROR(I101/I13,"")</f>
        <v/>
      </c>
      <c r="J145" s="35">
        <f>IFERROR(J101/J13,"")</f>
        <v/>
      </c>
      <c r="K145" s="35">
        <f>IFERROR(K101/K13,"")</f>
        <v/>
      </c>
      <c r="L145" s="35">
        <f>IFERROR(L101/L13,"")</f>
        <v/>
      </c>
      <c r="M145" s="35">
        <f>IFERROR(M101/M13,"")</f>
        <v/>
      </c>
      <c r="N145" s="35">
        <f>IFERROR(N101/N13,"")</f>
        <v/>
      </c>
      <c r="O145" s="35">
        <f>IFERROR(O101/O13,"")</f>
        <v/>
      </c>
      <c r="P145" s="35">
        <f>IFERROR(P101/P13,"")</f>
        <v/>
      </c>
      <c r="Q145" s="35">
        <f>IFERROR(Q101/Q13,"")</f>
        <v/>
      </c>
      <c r="R145" s="35">
        <f>IFERROR(R101/R13,"")</f>
        <v/>
      </c>
      <c r="S145" s="35">
        <f>IFERROR(S101/S13,"")</f>
        <v/>
      </c>
      <c r="T145" s="35">
        <f>IFERROR(T101/T13,"")</f>
        <v/>
      </c>
      <c r="U145" s="35">
        <f>IFERROR(U101/U13,"")</f>
        <v/>
      </c>
      <c r="V145" s="35">
        <f>IFERROR(V101/V13,"")</f>
        <v/>
      </c>
      <c r="W145" s="35">
        <f>IFERROR(W101/W13,"")</f>
        <v/>
      </c>
      <c r="X145" s="35">
        <f>IFERROR(X101/X13,"")</f>
        <v/>
      </c>
      <c r="Y145" s="35">
        <f>IFERROR(Y101/Y13,"")</f>
        <v/>
      </c>
      <c r="Z145" s="35">
        <f>IFERROR(Z101/Z13,"")</f>
        <v/>
      </c>
      <c r="AA145" s="35">
        <f>IFERROR(AA101/AA13,"")</f>
        <v/>
      </c>
      <c r="AB145" s="36" t="n">
        <v>0.53</v>
      </c>
      <c r="AC145" s="36" t="n">
        <v>0.53</v>
      </c>
      <c r="AD145" s="36" t="n">
        <v>0.53</v>
      </c>
      <c r="AE145" s="36" t="n">
        <v>0.53</v>
      </c>
      <c r="AF145" s="36" t="n">
        <v>0.53</v>
      </c>
      <c r="AG145" s="36" t="n">
        <v>0.53</v>
      </c>
      <c r="AH145" s="36" t="n">
        <v>0.53</v>
      </c>
      <c r="AJ145" s="35">
        <f>IFERROR(AJ101/(AJ13/4),"")</f>
        <v/>
      </c>
      <c r="AK145" s="35">
        <f>IFERROR(AK101/(AK13/4),"")</f>
        <v/>
      </c>
      <c r="AL145" s="35">
        <f>IFERROR(AL101/(AL13/4),"")</f>
        <v/>
      </c>
      <c r="AM145" s="35">
        <f>IFERROR(AM101/(AM13/4),"")</f>
        <v/>
      </c>
      <c r="AN145" s="35">
        <f>IFERROR(AN101/(AN13/4),"")</f>
        <v/>
      </c>
      <c r="AO145" s="35">
        <f>IFERROR(AO101/(AO13/4),"")</f>
        <v/>
      </c>
      <c r="AP145" s="35">
        <f>IFERROR(AP101/(AP13/4),"")</f>
        <v/>
      </c>
      <c r="AQ145" s="36" t="n">
        <v>0.53</v>
      </c>
      <c r="AR145" s="36" t="n">
        <v>0.53</v>
      </c>
      <c r="AS145" s="36" t="n">
        <v>0.53</v>
      </c>
    </row>
    <row r="146">
      <c r="C146" s="8" t="inlineStr">
        <is>
          <t>Capex (purchases of P&amp;E) % of Revenue</t>
        </is>
      </c>
      <c r="G146" s="35">
        <f>IFERROR(-G175/G13,"")</f>
        <v/>
      </c>
      <c r="H146" s="35">
        <f>IFERROR(-H175/H13,"")</f>
        <v/>
      </c>
      <c r="I146" s="35">
        <f>IFERROR(-I175/I13,"")</f>
        <v/>
      </c>
      <c r="J146" s="35">
        <f>IFERROR(-J175/J13,"")</f>
        <v/>
      </c>
      <c r="K146" s="35">
        <f>IFERROR(-K175/K13,"")</f>
        <v/>
      </c>
      <c r="L146" s="35">
        <f>IFERROR(-L175/L13,"")</f>
        <v/>
      </c>
      <c r="M146" s="35">
        <f>IFERROR(-M175/M13,"")</f>
        <v/>
      </c>
      <c r="N146" s="35">
        <f>IFERROR(-N175/N13,"")</f>
        <v/>
      </c>
      <c r="O146" s="35">
        <f>IFERROR(-O175/O13,"")</f>
        <v/>
      </c>
      <c r="P146" s="35">
        <f>IFERROR(-P175/P13,"")</f>
        <v/>
      </c>
      <c r="Q146" s="35">
        <f>IFERROR(-Q175/Q13,"")</f>
        <v/>
      </c>
      <c r="R146" s="35">
        <f>IFERROR(-R175/R13,"")</f>
        <v/>
      </c>
      <c r="S146" s="35">
        <f>IFERROR(-S175/S13,"")</f>
        <v/>
      </c>
      <c r="T146" s="35">
        <f>IFERROR(-T175/T13,"")</f>
        <v/>
      </c>
      <c r="U146" s="35">
        <f>IFERROR(-U175/U13,"")</f>
        <v/>
      </c>
      <c r="V146" s="35">
        <f>IFERROR(-V175/V13,"")</f>
        <v/>
      </c>
      <c r="W146" s="35">
        <f>IFERROR(-W175/W13,"")</f>
        <v/>
      </c>
      <c r="X146" s="35">
        <f>IFERROR(-X175/X13,"")</f>
        <v/>
      </c>
      <c r="Y146" s="35">
        <f>IFERROR(-Y175/Y13,"")</f>
        <v/>
      </c>
      <c r="Z146" s="35">
        <f>IFERROR(-Z175/Z13,"")</f>
        <v/>
      </c>
      <c r="AA146" s="35">
        <f>IFERROR(-AA175/AA13,"")</f>
        <v/>
      </c>
      <c r="AB146" s="36" t="n">
        <v>0.52</v>
      </c>
      <c r="AC146" s="36" t="n">
        <v>0.55</v>
      </c>
      <c r="AD146" s="36" t="n">
        <v>0.53</v>
      </c>
      <c r="AE146" s="36" t="n">
        <v>0.52</v>
      </c>
      <c r="AF146" s="36" t="n">
        <v>0.52</v>
      </c>
      <c r="AG146" s="36" t="n">
        <v>0.52</v>
      </c>
      <c r="AH146" s="36" t="n">
        <v>0.52</v>
      </c>
      <c r="AJ146" s="35">
        <f>IFERROR(-AJ175/AJ13,"")</f>
        <v/>
      </c>
      <c r="AK146" s="35">
        <f>IFERROR(-AK175/AK13,"")</f>
        <v/>
      </c>
      <c r="AL146" s="35">
        <f>IFERROR(-AL175/AL13,"")</f>
        <v/>
      </c>
      <c r="AM146" s="35">
        <f>IFERROR(-AM175/AM13,"")</f>
        <v/>
      </c>
      <c r="AN146" s="35">
        <f>IFERROR(-AN175/AN13,"")</f>
        <v/>
      </c>
      <c r="AO146" s="35">
        <f>IFERROR(-AO175/AO13,"")</f>
        <v/>
      </c>
      <c r="AP146" s="35">
        <f>IFERROR(-AP175/AP13,"")</f>
        <v/>
      </c>
      <c r="AQ146" s="36" t="n">
        <v>0.48</v>
      </c>
      <c r="AR146" s="36" t="n">
        <v>0.44</v>
      </c>
      <c r="AS146" s="36" t="n">
        <v>0.4</v>
      </c>
    </row>
    <row r="147">
      <c r="C147" s="8" t="inlineStr">
        <is>
          <t>Finance-lease Principal % of Revenue</t>
        </is>
      </c>
      <c r="G147" s="35">
        <f>IFERROR(-G191/G13,"")</f>
        <v/>
      </c>
      <c r="H147" s="35">
        <f>IFERROR(-H191/H13,"")</f>
        <v/>
      </c>
      <c r="I147" s="35">
        <f>IFERROR(-I191/I13,"")</f>
        <v/>
      </c>
      <c r="J147" s="35">
        <f>IFERROR(-J191/J13,"")</f>
        <v/>
      </c>
      <c r="K147" s="35">
        <f>IFERROR(-K191/K13,"")</f>
        <v/>
      </c>
      <c r="L147" s="35">
        <f>IFERROR(-L191/L13,"")</f>
        <v/>
      </c>
      <c r="M147" s="35">
        <f>IFERROR(-M191/M13,"")</f>
        <v/>
      </c>
      <c r="N147" s="35">
        <f>IFERROR(-N191/N13,"")</f>
        <v/>
      </c>
      <c r="O147" s="35">
        <f>IFERROR(-O191/O13,"")</f>
        <v/>
      </c>
      <c r="P147" s="35">
        <f>IFERROR(-P191/P13,"")</f>
        <v/>
      </c>
      <c r="Q147" s="35">
        <f>IFERROR(-Q191/Q13,"")</f>
        <v/>
      </c>
      <c r="R147" s="35">
        <f>IFERROR(-R191/R13,"")</f>
        <v/>
      </c>
      <c r="S147" s="35">
        <f>IFERROR(-S191/S13,"")</f>
        <v/>
      </c>
      <c r="T147" s="35">
        <f>IFERROR(-T191/T13,"")</f>
        <v/>
      </c>
      <c r="U147" s="35">
        <f>IFERROR(-U191/U13,"")</f>
        <v/>
      </c>
      <c r="V147" s="35">
        <f>IFERROR(-V191/V13,"")</f>
        <v/>
      </c>
      <c r="W147" s="35">
        <f>IFERROR(-W191/W13,"")</f>
        <v/>
      </c>
      <c r="X147" s="35">
        <f>IFERROR(-X191/X13,"")</f>
        <v/>
      </c>
      <c r="Y147" s="35">
        <f>IFERROR(-Y191/Y13,"")</f>
        <v/>
      </c>
      <c r="Z147" s="35">
        <f>IFERROR(-Z191/Z13,"")</f>
        <v/>
      </c>
      <c r="AA147" s="35">
        <f>IFERROR(-AA191/AA13,"")</f>
        <v/>
      </c>
      <c r="AB147" s="36" t="n">
        <v>0.015</v>
      </c>
      <c r="AC147" s="36" t="n">
        <v>0.015</v>
      </c>
      <c r="AD147" s="36" t="n">
        <v>0.015</v>
      </c>
      <c r="AE147" s="36" t="n">
        <v>0.015</v>
      </c>
      <c r="AF147" s="36" t="n">
        <v>0.015</v>
      </c>
      <c r="AG147" s="36" t="n">
        <v>0.015</v>
      </c>
      <c r="AH147" s="36" t="n">
        <v>0.015</v>
      </c>
      <c r="AJ147" s="35">
        <f>IFERROR(-AJ191/AJ13,"")</f>
        <v/>
      </c>
      <c r="AK147" s="35">
        <f>IFERROR(-AK191/AK13,"")</f>
        <v/>
      </c>
      <c r="AL147" s="35">
        <f>IFERROR(-AL191/AL13,"")</f>
        <v/>
      </c>
      <c r="AM147" s="35">
        <f>IFERROR(-AM191/AM13,"")</f>
        <v/>
      </c>
      <c r="AN147" s="35">
        <f>IFERROR(-AN191/AN13,"")</f>
        <v/>
      </c>
      <c r="AO147" s="35">
        <f>IFERROR(-AO191/AO13,"")</f>
        <v/>
      </c>
      <c r="AP147" s="35">
        <f>IFERROR(-AP191/AP13,"")</f>
        <v/>
      </c>
      <c r="AQ147" s="36" t="n">
        <v>0.015</v>
      </c>
      <c r="AR147" s="36" t="n">
        <v>0.015</v>
      </c>
      <c r="AS147" s="36" t="n">
        <v>0.015</v>
      </c>
    </row>
    <row r="148">
      <c r="C148" s="8" t="inlineStr">
        <is>
          <t>Depreciation % of Prior Net PP&amp;E</t>
        </is>
      </c>
      <c r="H148" s="35">
        <f>IFERROR(H157/G92,"")</f>
        <v/>
      </c>
      <c r="I148" s="35">
        <f>IFERROR(I157/H92,"")</f>
        <v/>
      </c>
      <c r="J148" s="35">
        <f>IFERROR(J157/I92,"")</f>
        <v/>
      </c>
      <c r="K148" s="35">
        <f>IFERROR(K157/J92,"")</f>
        <v/>
      </c>
      <c r="L148" s="35">
        <f>IFERROR(L157/K92,"")</f>
        <v/>
      </c>
      <c r="M148" s="35">
        <f>IFERROR(M157/L92,"")</f>
        <v/>
      </c>
      <c r="N148" s="35">
        <f>IFERROR(N157/M92,"")</f>
        <v/>
      </c>
      <c r="O148" s="35">
        <f>IFERROR(O157/N92,"")</f>
        <v/>
      </c>
      <c r="P148" s="35">
        <f>IFERROR(P157/O92,"")</f>
        <v/>
      </c>
      <c r="Q148" s="35">
        <f>IFERROR(Q157/P92,"")</f>
        <v/>
      </c>
      <c r="R148" s="35">
        <f>IFERROR(R157/Q92,"")</f>
        <v/>
      </c>
      <c r="S148" s="35">
        <f>IFERROR(S157/R92,"")</f>
        <v/>
      </c>
      <c r="T148" s="35">
        <f>IFERROR(T157/S92,"")</f>
        <v/>
      </c>
      <c r="U148" s="35">
        <f>IFERROR(U157/T92,"")</f>
        <v/>
      </c>
      <c r="V148" s="35">
        <f>IFERROR(V157/U92,"")</f>
        <v/>
      </c>
      <c r="W148" s="35">
        <f>IFERROR(W157/V92,"")</f>
        <v/>
      </c>
      <c r="X148" s="35">
        <f>IFERROR(X157/W92,"")</f>
        <v/>
      </c>
      <c r="Y148" s="35">
        <f>IFERROR(Y157/X92,"")</f>
        <v/>
      </c>
      <c r="Z148" s="35">
        <f>IFERROR(Z157/Y92,"")</f>
        <v/>
      </c>
      <c r="AA148" s="35">
        <f>IFERROR(AA157/Z92,"")</f>
        <v/>
      </c>
      <c r="AB148" s="36" t="n">
        <v>0.035</v>
      </c>
      <c r="AC148" s="36" t="n">
        <v>0.035</v>
      </c>
      <c r="AD148" s="36" t="n">
        <v>0.035</v>
      </c>
      <c r="AE148" s="36" t="n">
        <v>0.035</v>
      </c>
      <c r="AF148" s="36" t="n">
        <v>0.035</v>
      </c>
      <c r="AG148" s="36" t="n">
        <v>0.035</v>
      </c>
      <c r="AH148" s="36" t="n">
        <v>0.035</v>
      </c>
      <c r="AK148" s="35">
        <f>IFERROR(AK157/AJ92,"")</f>
        <v/>
      </c>
      <c r="AL148" s="35">
        <f>IFERROR(AL157/AK92,"")</f>
        <v/>
      </c>
      <c r="AM148" s="35">
        <f>IFERROR(AM157/AL92,"")</f>
        <v/>
      </c>
      <c r="AN148" s="35">
        <f>IFERROR(AN157/AM92,"")</f>
        <v/>
      </c>
      <c r="AO148" s="35">
        <f>IFERROR(AO157/AN92,"")</f>
        <v/>
      </c>
      <c r="AP148" s="35">
        <f>IFERROR(AP157/AO92,"")</f>
        <v/>
      </c>
      <c r="AQ148" s="36" t="n">
        <v>0.145</v>
      </c>
      <c r="AR148" s="36" t="n">
        <v>0.15</v>
      </c>
      <c r="AS148" s="36" t="n">
        <v>0.155</v>
      </c>
    </row>
    <row r="149">
      <c r="C149" s="8" t="inlineStr">
        <is>
          <t>SBC % of Revenue (superintelligence comp)</t>
        </is>
      </c>
      <c r="G149" s="35">
        <f>IFERROR(G158/G13,"")</f>
        <v/>
      </c>
      <c r="H149" s="35">
        <f>IFERROR(H158/H13,"")</f>
        <v/>
      </c>
      <c r="I149" s="35">
        <f>IFERROR(I158/I13,"")</f>
        <v/>
      </c>
      <c r="J149" s="35">
        <f>IFERROR(J158/J13,"")</f>
        <v/>
      </c>
      <c r="K149" s="35">
        <f>IFERROR(K158/K13,"")</f>
        <v/>
      </c>
      <c r="L149" s="35">
        <f>IFERROR(L158/L13,"")</f>
        <v/>
      </c>
      <c r="M149" s="35">
        <f>IFERROR(M158/M13,"")</f>
        <v/>
      </c>
      <c r="N149" s="35">
        <f>IFERROR(N158/N13,"")</f>
        <v/>
      </c>
      <c r="O149" s="35">
        <f>IFERROR(O158/O13,"")</f>
        <v/>
      </c>
      <c r="P149" s="35">
        <f>IFERROR(P158/P13,"")</f>
        <v/>
      </c>
      <c r="Q149" s="35">
        <f>IFERROR(Q158/Q13,"")</f>
        <v/>
      </c>
      <c r="R149" s="35">
        <f>IFERROR(R158/R13,"")</f>
        <v/>
      </c>
      <c r="S149" s="35">
        <f>IFERROR(S158/S13,"")</f>
        <v/>
      </c>
      <c r="T149" s="35">
        <f>IFERROR(T158/T13,"")</f>
        <v/>
      </c>
      <c r="U149" s="35">
        <f>IFERROR(U158/U13,"")</f>
        <v/>
      </c>
      <c r="V149" s="35">
        <f>IFERROR(V158/V13,"")</f>
        <v/>
      </c>
      <c r="W149" s="35">
        <f>IFERROR(W158/W13,"")</f>
        <v/>
      </c>
      <c r="X149" s="35">
        <f>IFERROR(X158/X13,"")</f>
        <v/>
      </c>
      <c r="Y149" s="35">
        <f>IFERROR(Y158/Y13,"")</f>
        <v/>
      </c>
      <c r="Z149" s="35">
        <f>IFERROR(Z158/Z13,"")</f>
        <v/>
      </c>
      <c r="AA149" s="35">
        <f>IFERROR(AA158/AA13,"")</f>
        <v/>
      </c>
      <c r="AB149" s="36" t="n">
        <v>0.11</v>
      </c>
      <c r="AC149" s="36" t="n">
        <v>0.11</v>
      </c>
      <c r="AD149" s="36" t="n">
        <v>0.11</v>
      </c>
      <c r="AE149" s="36" t="n">
        <v>0.11</v>
      </c>
      <c r="AF149" s="36" t="n">
        <v>0.11</v>
      </c>
      <c r="AG149" s="36" t="n">
        <v>0.11</v>
      </c>
      <c r="AH149" s="36" t="n">
        <v>0.11</v>
      </c>
      <c r="AJ149" s="35">
        <f>IFERROR(AJ158/AJ13,"")</f>
        <v/>
      </c>
      <c r="AK149" s="35">
        <f>IFERROR(AK158/AK13,"")</f>
        <v/>
      </c>
      <c r="AL149" s="35">
        <f>IFERROR(AL158/AL13,"")</f>
        <v/>
      </c>
      <c r="AM149" s="35">
        <f>IFERROR(AM158/AM13,"")</f>
        <v/>
      </c>
      <c r="AN149" s="35">
        <f>IFERROR(AN158/AN13,"")</f>
        <v/>
      </c>
      <c r="AO149" s="35">
        <f>IFERROR(AO158/AO13,"")</f>
        <v/>
      </c>
      <c r="AP149" s="35">
        <f>IFERROR(AP158/AP13,"")</f>
        <v/>
      </c>
      <c r="AQ149" s="36" t="n">
        <v>0.105</v>
      </c>
      <c r="AR149" s="36" t="n">
        <v>0.1</v>
      </c>
      <c r="AS149" s="36" t="n">
        <v>0.095</v>
      </c>
    </row>
    <row r="150">
      <c r="C150" s="8" t="inlineStr">
        <is>
          <t>RSU Tax Withholding % of Revenue</t>
        </is>
      </c>
      <c r="G150" s="35">
        <f>IFERROR(-G187/G13,"")</f>
        <v/>
      </c>
      <c r="H150" s="35">
        <f>IFERROR(-H187/H13,"")</f>
        <v/>
      </c>
      <c r="I150" s="35">
        <f>IFERROR(-I187/I13,"")</f>
        <v/>
      </c>
      <c r="J150" s="35">
        <f>IFERROR(-J187/J13,"")</f>
        <v/>
      </c>
      <c r="K150" s="35">
        <f>IFERROR(-K187/K13,"")</f>
        <v/>
      </c>
      <c r="L150" s="35">
        <f>IFERROR(-L187/L13,"")</f>
        <v/>
      </c>
      <c r="M150" s="35">
        <f>IFERROR(-M187/M13,"")</f>
        <v/>
      </c>
      <c r="N150" s="35">
        <f>IFERROR(-N187/N13,"")</f>
        <v/>
      </c>
      <c r="O150" s="35">
        <f>IFERROR(-O187/O13,"")</f>
        <v/>
      </c>
      <c r="P150" s="35">
        <f>IFERROR(-P187/P13,"")</f>
        <v/>
      </c>
      <c r="Q150" s="35">
        <f>IFERROR(-Q187/Q13,"")</f>
        <v/>
      </c>
      <c r="R150" s="35">
        <f>IFERROR(-R187/R13,"")</f>
        <v/>
      </c>
      <c r="S150" s="35">
        <f>IFERROR(-S187/S13,"")</f>
        <v/>
      </c>
      <c r="T150" s="35">
        <f>IFERROR(-T187/T13,"")</f>
        <v/>
      </c>
      <c r="U150" s="35">
        <f>IFERROR(-U187/U13,"")</f>
        <v/>
      </c>
      <c r="V150" s="35">
        <f>IFERROR(-V187/V13,"")</f>
        <v/>
      </c>
      <c r="W150" s="35">
        <f>IFERROR(-W187/W13,"")</f>
        <v/>
      </c>
      <c r="X150" s="35">
        <f>IFERROR(-X187/X13,"")</f>
        <v/>
      </c>
      <c r="Y150" s="35">
        <f>IFERROR(-Y187/Y13,"")</f>
        <v/>
      </c>
      <c r="Z150" s="35">
        <f>IFERROR(-Z187/Z13,"")</f>
        <v/>
      </c>
      <c r="AA150" s="35">
        <f>IFERROR(-AA187/AA13,"")</f>
        <v/>
      </c>
      <c r="AB150" s="36" t="n">
        <v>0.075</v>
      </c>
      <c r="AC150" s="36" t="n">
        <v>0.075</v>
      </c>
      <c r="AD150" s="36" t="n">
        <v>0.075</v>
      </c>
      <c r="AE150" s="36" t="n">
        <v>0.075</v>
      </c>
      <c r="AF150" s="36" t="n">
        <v>0.075</v>
      </c>
      <c r="AG150" s="36" t="n">
        <v>0.075</v>
      </c>
      <c r="AH150" s="36" t="n">
        <v>0.075</v>
      </c>
      <c r="AJ150" s="35">
        <f>IFERROR(-AJ187/AJ13,"")</f>
        <v/>
      </c>
      <c r="AK150" s="35">
        <f>IFERROR(-AK187/AK13,"")</f>
        <v/>
      </c>
      <c r="AL150" s="35">
        <f>IFERROR(-AL187/AL13,"")</f>
        <v/>
      </c>
      <c r="AM150" s="35">
        <f>IFERROR(-AM187/AM13,"")</f>
        <v/>
      </c>
      <c r="AN150" s="35">
        <f>IFERROR(-AN187/AN13,"")</f>
        <v/>
      </c>
      <c r="AO150" s="35">
        <f>IFERROR(-AO187/AO13,"")</f>
        <v/>
      </c>
      <c r="AP150" s="35">
        <f>IFERROR(-AP187/AP13,"")</f>
        <v/>
      </c>
      <c r="AQ150" s="36" t="n">
        <v>0.075</v>
      </c>
      <c r="AR150" s="36" t="n">
        <v>0.07199999999999999</v>
      </c>
      <c r="AS150" s="36" t="n">
        <v>0.07000000000000001</v>
      </c>
    </row>
    <row r="151">
      <c r="C151" s="8" t="inlineStr">
        <is>
          <t>Operating-lease Growth % (ROU + liabilities, QoQ / YoY ann.)</t>
        </is>
      </c>
      <c r="H151" s="35">
        <f>IFERROR(H93/G93-1,"")</f>
        <v/>
      </c>
      <c r="I151" s="35">
        <f>IFERROR(I93/H93-1,"")</f>
        <v/>
      </c>
      <c r="J151" s="35">
        <f>IFERROR(J93/I93-1,"")</f>
        <v/>
      </c>
      <c r="K151" s="35">
        <f>IFERROR(K93/J93-1,"")</f>
        <v/>
      </c>
      <c r="L151" s="35">
        <f>IFERROR(L93/K93-1,"")</f>
        <v/>
      </c>
      <c r="M151" s="35">
        <f>IFERROR(M93/L93-1,"")</f>
        <v/>
      </c>
      <c r="N151" s="35">
        <f>IFERROR(N93/M93-1,"")</f>
        <v/>
      </c>
      <c r="O151" s="35">
        <f>IFERROR(O93/N93-1,"")</f>
        <v/>
      </c>
      <c r="P151" s="35">
        <f>IFERROR(P93/O93-1,"")</f>
        <v/>
      </c>
      <c r="Q151" s="35">
        <f>IFERROR(Q93/P93-1,"")</f>
        <v/>
      </c>
      <c r="R151" s="35">
        <f>IFERROR(R93/Q93-1,"")</f>
        <v/>
      </c>
      <c r="S151" s="35">
        <f>IFERROR(S93/R93-1,"")</f>
        <v/>
      </c>
      <c r="T151" s="35">
        <f>IFERROR(T93/S93-1,"")</f>
        <v/>
      </c>
      <c r="U151" s="35">
        <f>IFERROR(U93/T93-1,"")</f>
        <v/>
      </c>
      <c r="V151" s="35">
        <f>IFERROR(V93/U93-1,"")</f>
        <v/>
      </c>
      <c r="W151" s="35">
        <f>IFERROR(W93/V93-1,"")</f>
        <v/>
      </c>
      <c r="X151" s="35">
        <f>IFERROR(X93/W93-1,"")</f>
        <v/>
      </c>
      <c r="Y151" s="35">
        <f>IFERROR(Y93/X93-1,"")</f>
        <v/>
      </c>
      <c r="Z151" s="35">
        <f>IFERROR(Z93/Y93-1,"")</f>
        <v/>
      </c>
      <c r="AA151" s="35">
        <f>IFERROR(AA93/Z93-1,"")</f>
        <v/>
      </c>
      <c r="AB151" s="36" t="n">
        <v>0.08</v>
      </c>
      <c r="AC151" s="36" t="n">
        <v>0.08</v>
      </c>
      <c r="AD151" s="36" t="n">
        <v>0.08</v>
      </c>
      <c r="AE151" s="36" t="n">
        <v>0.08</v>
      </c>
      <c r="AF151" s="36" t="n">
        <v>0.08</v>
      </c>
      <c r="AG151" s="36" t="n">
        <v>0.08</v>
      </c>
      <c r="AH151" s="36" t="n">
        <v>0.08</v>
      </c>
      <c r="AK151" s="35">
        <f>IFERROR(AK93/AJ93-1,"")</f>
        <v/>
      </c>
      <c r="AL151" s="35">
        <f>IFERROR(AL93/AK93-1,"")</f>
        <v/>
      </c>
      <c r="AM151" s="35">
        <f>IFERROR(AM93/AL93-1,"")</f>
        <v/>
      </c>
      <c r="AN151" s="35">
        <f>IFERROR(AN93/AM93-1,"")</f>
        <v/>
      </c>
      <c r="AO151" s="35">
        <f>IFERROR(AO93/AN93-1,"")</f>
        <v/>
      </c>
      <c r="AP151" s="35">
        <f>IFERROR(AP93/AO93-1,"")</f>
        <v/>
      </c>
      <c r="AQ151" s="36" t="n">
        <v>0.2</v>
      </c>
      <c r="AR151" s="36" t="n">
        <v>0.18</v>
      </c>
      <c r="AS151" s="36" t="n">
        <v>0.16</v>
      </c>
    </row>
    <row r="152"/>
    <row r="153"/>
    <row r="154">
      <c r="B154" s="20" t="inlineStr">
        <is>
          <t>Cash Flow Statement</t>
        </is>
      </c>
      <c r="C154" s="20" t="n"/>
      <c r="D154" s="20" t="n"/>
      <c r="E154" s="20" t="n"/>
      <c r="F154" s="20" t="n"/>
      <c r="G154" s="20" t="n"/>
      <c r="H154" s="20" t="n"/>
      <c r="I154" s="20" t="n"/>
      <c r="J154" s="20" t="n"/>
      <c r="K154" s="20" t="n"/>
      <c r="L154" s="20" t="n"/>
      <c r="M154" s="20" t="n"/>
      <c r="N154" s="20" t="n"/>
      <c r="O154" s="20" t="n"/>
      <c r="P154" s="20" t="n"/>
      <c r="Q154" s="20" t="n"/>
      <c r="R154" s="20" t="n"/>
      <c r="S154" s="20" t="n"/>
      <c r="T154" s="20" t="n"/>
      <c r="U154" s="20" t="n"/>
      <c r="V154" s="20" t="n"/>
      <c r="W154" s="20" t="n"/>
      <c r="X154" s="20" t="n"/>
      <c r="Y154" s="20" t="n"/>
      <c r="Z154" s="20" t="n"/>
      <c r="AA154" s="20" t="n"/>
      <c r="AB154" s="20" t="n"/>
      <c r="AC154" s="20" t="n"/>
      <c r="AD154" s="20" t="n"/>
      <c r="AE154" s="20" t="n"/>
      <c r="AF154" s="20" t="n"/>
      <c r="AG154" s="20" t="n"/>
      <c r="AH154" s="20" t="n"/>
      <c r="AJ154" s="20" t="n"/>
      <c r="AK154" s="20" t="n"/>
      <c r="AL154" s="20" t="n"/>
      <c r="AM154" s="20" t="n"/>
      <c r="AN154" s="20" t="n"/>
      <c r="AO154" s="20" t="n"/>
      <c r="AP154" s="20" t="n"/>
      <c r="AQ154" s="20" t="n"/>
      <c r="AR154" s="20" t="n"/>
      <c r="AS154" s="20" t="n"/>
    </row>
    <row r="155"/>
    <row r="156">
      <c r="C156" s="8" t="inlineStr">
        <is>
          <t>Net Income</t>
        </is>
      </c>
      <c r="G156" s="41">
        <f>G30</f>
        <v/>
      </c>
      <c r="H156" s="41">
        <f>H30</f>
        <v/>
      </c>
      <c r="I156" s="41">
        <f>I30</f>
        <v/>
      </c>
      <c r="J156" s="41">
        <f>J30</f>
        <v/>
      </c>
      <c r="K156" s="41">
        <f>K30</f>
        <v/>
      </c>
      <c r="L156" s="41">
        <f>L30</f>
        <v/>
      </c>
      <c r="M156" s="41">
        <f>M30</f>
        <v/>
      </c>
      <c r="N156" s="41">
        <f>N30</f>
        <v/>
      </c>
      <c r="O156" s="41">
        <f>O30</f>
        <v/>
      </c>
      <c r="P156" s="41">
        <f>P30</f>
        <v/>
      </c>
      <c r="Q156" s="41">
        <f>Q30</f>
        <v/>
      </c>
      <c r="R156" s="41">
        <f>R30</f>
        <v/>
      </c>
      <c r="S156" s="41">
        <f>S30</f>
        <v/>
      </c>
      <c r="T156" s="41">
        <f>T30</f>
        <v/>
      </c>
      <c r="U156" s="41">
        <f>U30</f>
        <v/>
      </c>
      <c r="V156" s="41">
        <f>V30</f>
        <v/>
      </c>
      <c r="W156" s="41">
        <f>W30</f>
        <v/>
      </c>
      <c r="X156" s="41">
        <f>X30</f>
        <v/>
      </c>
      <c r="Y156" s="41">
        <f>Y30</f>
        <v/>
      </c>
      <c r="Z156" s="41">
        <f>Z30</f>
        <v/>
      </c>
      <c r="AA156" s="41">
        <f>AA30</f>
        <v/>
      </c>
      <c r="AB156" s="41">
        <f>AB30</f>
        <v/>
      </c>
      <c r="AC156" s="41">
        <f>AC30</f>
        <v/>
      </c>
      <c r="AD156" s="41">
        <f>AD30</f>
        <v/>
      </c>
      <c r="AE156" s="41">
        <f>AE30</f>
        <v/>
      </c>
      <c r="AF156" s="41">
        <f>AF30</f>
        <v/>
      </c>
      <c r="AG156" s="41">
        <f>AG30</f>
        <v/>
      </c>
      <c r="AH156" s="41">
        <f>AH30</f>
        <v/>
      </c>
      <c r="AJ156" s="41">
        <f>AJ30</f>
        <v/>
      </c>
      <c r="AK156" s="41">
        <f>AK30</f>
        <v/>
      </c>
      <c r="AL156" s="41">
        <f>AL30</f>
        <v/>
      </c>
      <c r="AM156" s="41">
        <f>AM30</f>
        <v/>
      </c>
      <c r="AN156" s="41">
        <f>AN30</f>
        <v/>
      </c>
      <c r="AO156" s="26">
        <f>AA156+AB156+AC156+AD156</f>
        <v/>
      </c>
      <c r="AP156" s="26">
        <f>AE156+AF156+AG156+AH156</f>
        <v/>
      </c>
      <c r="AQ156" s="41">
        <f>AQ30</f>
        <v/>
      </c>
      <c r="AR156" s="41">
        <f>AR30</f>
        <v/>
      </c>
      <c r="AS156" s="41">
        <f>AS30</f>
        <v/>
      </c>
    </row>
    <row r="157">
      <c r="C157" s="8" t="inlineStr">
        <is>
          <t>Depreciation and Amortization</t>
        </is>
      </c>
      <c r="G157" s="27" t="n">
        <v>1972</v>
      </c>
      <c r="H157" s="27" t="n">
        <v>1986</v>
      </c>
      <c r="I157" s="27" t="n">
        <v>1995</v>
      </c>
      <c r="J157" s="27" t="n">
        <v>2014</v>
      </c>
      <c r="K157" s="27" t="n">
        <v>2156</v>
      </c>
      <c r="L157" s="27" t="n">
        <v>1979</v>
      </c>
      <c r="M157" s="27" t="n">
        <v>2175</v>
      </c>
      <c r="N157" s="27" t="n">
        <v>2376</v>
      </c>
      <c r="O157" s="27" t="n">
        <v>2524</v>
      </c>
      <c r="P157" s="27" t="n">
        <v>2623</v>
      </c>
      <c r="Q157" s="27" t="n">
        <v>2859</v>
      </c>
      <c r="R157" s="27" t="n">
        <v>3172</v>
      </c>
      <c r="S157" s="27" t="n">
        <v>3374</v>
      </c>
      <c r="T157" s="27" t="n">
        <v>3637</v>
      </c>
      <c r="U157" s="27" t="n">
        <v>4027</v>
      </c>
      <c r="V157" s="27" t="n">
        <v>4460</v>
      </c>
      <c r="W157" s="27" t="n">
        <v>3900</v>
      </c>
      <c r="X157" s="27" t="n">
        <v>4342</v>
      </c>
      <c r="Y157" s="27" t="n">
        <v>4963</v>
      </c>
      <c r="Z157" s="27" t="n">
        <v>5411</v>
      </c>
      <c r="AA157" s="27" t="n">
        <v>5999</v>
      </c>
      <c r="AB157" s="28">
        <f>AA92*AB148</f>
        <v/>
      </c>
      <c r="AC157" s="28">
        <f>AB92*AC148</f>
        <v/>
      </c>
      <c r="AD157" s="28">
        <f>AC92*AD148</f>
        <v/>
      </c>
      <c r="AE157" s="28">
        <f>AD92*AE148</f>
        <v/>
      </c>
      <c r="AF157" s="28">
        <f>AE92*AF148</f>
        <v/>
      </c>
      <c r="AG157" s="28">
        <f>AF92*AG148</f>
        <v/>
      </c>
      <c r="AH157" s="28">
        <f>AG92*AH148</f>
        <v/>
      </c>
      <c r="AJ157" s="27" t="n">
        <v>7967</v>
      </c>
      <c r="AK157" s="27" t="n">
        <v>8686</v>
      </c>
      <c r="AL157" s="27" t="n">
        <v>11178</v>
      </c>
      <c r="AM157" s="27" t="n">
        <v>15498</v>
      </c>
      <c r="AN157" s="27" t="n">
        <v>18616</v>
      </c>
      <c r="AO157" s="28">
        <f>AA157+AB157+AC157+AD157</f>
        <v/>
      </c>
      <c r="AP157" s="28">
        <f>AE157+AF157+AG157+AH157</f>
        <v/>
      </c>
      <c r="AQ157" s="28">
        <f>AP92*AQ148</f>
        <v/>
      </c>
      <c r="AR157" s="28">
        <f>AQ92*AR148</f>
        <v/>
      </c>
      <c r="AS157" s="28">
        <f>AR92*AS148</f>
        <v/>
      </c>
    </row>
    <row r="158">
      <c r="C158" s="8" t="inlineStr">
        <is>
          <t>Share-based Compensation</t>
        </is>
      </c>
      <c r="G158" s="27" t="n">
        <v>1830</v>
      </c>
      <c r="H158" s="27" t="n">
        <v>2549</v>
      </c>
      <c r="I158" s="27" t="n">
        <v>2378</v>
      </c>
      <c r="J158" s="27" t="n">
        <v>2407</v>
      </c>
      <c r="K158" s="27" t="n">
        <v>2498</v>
      </c>
      <c r="L158" s="27" t="n">
        <v>3352</v>
      </c>
      <c r="M158" s="27" t="n">
        <v>3134</v>
      </c>
      <c r="N158" s="27" t="n">
        <v>3008</v>
      </c>
      <c r="O158" s="27" t="n">
        <v>3051</v>
      </c>
      <c r="P158" s="27" t="n">
        <v>4060</v>
      </c>
      <c r="Q158" s="27" t="n">
        <v>3492</v>
      </c>
      <c r="R158" s="27" t="n">
        <v>3424</v>
      </c>
      <c r="S158" s="27" t="n">
        <v>3562</v>
      </c>
      <c r="T158" s="27" t="n">
        <v>4616</v>
      </c>
      <c r="U158" s="27" t="n">
        <v>4250</v>
      </c>
      <c r="V158" s="27" t="n">
        <v>4262</v>
      </c>
      <c r="W158" s="27" t="n">
        <v>4147</v>
      </c>
      <c r="X158" s="27" t="n">
        <v>4834</v>
      </c>
      <c r="Y158" s="27" t="n">
        <v>5556</v>
      </c>
      <c r="Z158" s="27" t="n">
        <v>5890</v>
      </c>
      <c r="AA158" s="27" t="n">
        <v>6032</v>
      </c>
      <c r="AB158" s="28">
        <f>AB13*AB149</f>
        <v/>
      </c>
      <c r="AC158" s="28">
        <f>AC13*AC149</f>
        <v/>
      </c>
      <c r="AD158" s="28">
        <f>AD13*AD149</f>
        <v/>
      </c>
      <c r="AE158" s="28">
        <f>AE13*AE149</f>
        <v/>
      </c>
      <c r="AF158" s="28">
        <f>AF13*AF149</f>
        <v/>
      </c>
      <c r="AG158" s="28">
        <f>AG13*AG149</f>
        <v/>
      </c>
      <c r="AH158" s="28">
        <f>AH13*AH149</f>
        <v/>
      </c>
      <c r="AJ158" s="27" t="n">
        <v>9164</v>
      </c>
      <c r="AK158" s="27" t="n">
        <v>11992</v>
      </c>
      <c r="AL158" s="27" t="n">
        <v>14027</v>
      </c>
      <c r="AM158" s="27" t="n">
        <v>16690</v>
      </c>
      <c r="AN158" s="27" t="n">
        <v>20427</v>
      </c>
      <c r="AO158" s="28">
        <f>AA158+AB158+AC158+AD158</f>
        <v/>
      </c>
      <c r="AP158" s="28">
        <f>AE158+AF158+AG158+AH158</f>
        <v/>
      </c>
      <c r="AQ158" s="28">
        <f>AQ13*AQ149</f>
        <v/>
      </c>
      <c r="AR158" s="28">
        <f>AR13*AR149</f>
        <v/>
      </c>
      <c r="AS158" s="28">
        <f>AS13*AS149</f>
        <v/>
      </c>
    </row>
    <row r="159">
      <c r="C159" s="8" t="inlineStr">
        <is>
          <t>Deferred Income Taxes (FY24/FY25 per printed CF)</t>
        </is>
      </c>
      <c r="G159" s="27" t="n">
        <v>418</v>
      </c>
      <c r="H159" s="27" t="n">
        <v>229</v>
      </c>
      <c r="I159" s="27" t="n">
        <v>-786</v>
      </c>
      <c r="J159" s="27" t="n">
        <v>748</v>
      </c>
      <c r="K159" s="27" t="n">
        <v>-563</v>
      </c>
      <c r="L159" s="27" t="n">
        <v>-453</v>
      </c>
      <c r="M159" s="27" t="n">
        <v>-1097</v>
      </c>
      <c r="N159" s="27" t="n">
        <v>-1173</v>
      </c>
      <c r="O159" s="27" t="n">
        <v>-620</v>
      </c>
      <c r="P159" s="27" t="n">
        <v>-1137</v>
      </c>
      <c r="Q159" s="27" t="n">
        <v>3049</v>
      </c>
      <c r="R159" s="27" t="n">
        <v>-1161</v>
      </c>
      <c r="S159" s="27" t="n">
        <v>-456</v>
      </c>
      <c r="T159" s="27" t="n">
        <v>-1642</v>
      </c>
      <c r="U159" s="27" t="n">
        <v>-1308</v>
      </c>
      <c r="V159" s="27" t="n">
        <v>-1332</v>
      </c>
      <c r="W159" s="27" t="n">
        <v>-993</v>
      </c>
      <c r="X159" s="27" t="n">
        <v>-1170</v>
      </c>
      <c r="Y159" s="27" t="n">
        <v>19867</v>
      </c>
      <c r="Z159" s="27" t="n">
        <v>1034</v>
      </c>
      <c r="AA159" s="27" t="n">
        <v>123</v>
      </c>
      <c r="AB159" s="43" t="n">
        <v>0</v>
      </c>
      <c r="AC159" s="43" t="n">
        <v>0</v>
      </c>
      <c r="AD159" s="43" t="n">
        <v>0</v>
      </c>
      <c r="AE159" s="43" t="n">
        <v>0</v>
      </c>
      <c r="AF159" s="43" t="n">
        <v>0</v>
      </c>
      <c r="AG159" s="43" t="n">
        <v>0</v>
      </c>
      <c r="AH159" s="43" t="n">
        <v>0</v>
      </c>
      <c r="AJ159" s="27" t="n">
        <v>609</v>
      </c>
      <c r="AK159" s="27" t="n">
        <v>-3286</v>
      </c>
      <c r="AL159" s="27" t="n">
        <v>131</v>
      </c>
      <c r="AM159" s="27" t="n">
        <v>-4738</v>
      </c>
      <c r="AN159" s="27" t="n">
        <v>18738</v>
      </c>
      <c r="AO159" s="28">
        <f>AA159+AB159+AC159+AD159</f>
        <v/>
      </c>
      <c r="AP159" s="28">
        <f>AE159+AF159+AG159+AH159</f>
        <v/>
      </c>
      <c r="AQ159" s="43" t="n">
        <v>0</v>
      </c>
      <c r="AR159" s="43" t="n">
        <v>0</v>
      </c>
      <c r="AS159" s="43" t="n">
        <v>0</v>
      </c>
    </row>
    <row r="160">
      <c r="C160" s="8" t="inlineStr">
        <is>
          <t>Unrealized (Gains) Losses on Equity Investments</t>
        </is>
      </c>
      <c r="G160" s="27" t="n">
        <v>0</v>
      </c>
      <c r="H160" s="27" t="n">
        <v>0</v>
      </c>
      <c r="I160" s="27" t="n">
        <v>0</v>
      </c>
      <c r="J160" s="27" t="n">
        <v>0</v>
      </c>
      <c r="K160" s="27" t="n">
        <v>0</v>
      </c>
      <c r="L160" s="27" t="n">
        <v>0</v>
      </c>
      <c r="M160" s="27" t="n">
        <v>0</v>
      </c>
      <c r="N160" s="27" t="n">
        <v>463</v>
      </c>
      <c r="O160" s="27" t="n">
        <v>0</v>
      </c>
      <c r="P160" s="27" t="n">
        <v>0</v>
      </c>
      <c r="Q160" s="27" t="n">
        <v>0</v>
      </c>
      <c r="R160" s="27" t="n">
        <v>0</v>
      </c>
      <c r="S160" s="27" t="n">
        <v>0</v>
      </c>
      <c r="T160" s="27" t="n">
        <v>0</v>
      </c>
      <c r="U160" s="27" t="n">
        <v>0</v>
      </c>
      <c r="V160" s="27" t="n">
        <v>0</v>
      </c>
      <c r="W160" s="27" t="n">
        <v>0</v>
      </c>
      <c r="X160" s="27" t="n">
        <v>374</v>
      </c>
      <c r="Y160" s="27" t="n">
        <v>-922</v>
      </c>
      <c r="Z160" s="27" t="n">
        <v>-590</v>
      </c>
      <c r="AA160" s="27" t="n">
        <v>1075</v>
      </c>
      <c r="AB160" s="43" t="n">
        <v>0</v>
      </c>
      <c r="AC160" s="43" t="n">
        <v>0</v>
      </c>
      <c r="AD160" s="43" t="n">
        <v>0</v>
      </c>
      <c r="AE160" s="43" t="n">
        <v>0</v>
      </c>
      <c r="AF160" s="43" t="n">
        <v>0</v>
      </c>
      <c r="AG160" s="43" t="n">
        <v>0</v>
      </c>
      <c r="AH160" s="43" t="n">
        <v>0</v>
      </c>
      <c r="AJ160" s="27" t="n">
        <v>0</v>
      </c>
      <c r="AK160" s="27" t="n">
        <v>463</v>
      </c>
      <c r="AL160" s="27" t="n">
        <v>0</v>
      </c>
      <c r="AM160" s="27" t="n">
        <v>0</v>
      </c>
      <c r="AN160" s="27" t="n">
        <v>-1138</v>
      </c>
      <c r="AO160" s="28">
        <f>AA160+AB160+AC160+AD160</f>
        <v/>
      </c>
      <c r="AP160" s="28">
        <f>AE160+AF160+AG160+AH160</f>
        <v/>
      </c>
      <c r="AQ160" s="43" t="n">
        <v>0</v>
      </c>
      <c r="AR160" s="43" t="n">
        <v>0</v>
      </c>
      <c r="AS160" s="43" t="n">
        <v>0</v>
      </c>
    </row>
    <row r="161">
      <c r="C161" s="8" t="inlineStr">
        <is>
          <t>Impairment Charges for Facilities Consolidation</t>
        </is>
      </c>
      <c r="G161" s="27" t="n">
        <v>0</v>
      </c>
      <c r="H161" s="27" t="n">
        <v>0</v>
      </c>
      <c r="I161" s="27" t="n">
        <v>0</v>
      </c>
      <c r="J161" s="27" t="n">
        <v>0</v>
      </c>
      <c r="K161" s="27" t="n">
        <v>0</v>
      </c>
      <c r="L161" s="27" t="n">
        <v>0</v>
      </c>
      <c r="M161" s="27" t="n">
        <v>413</v>
      </c>
      <c r="N161" s="27" t="n">
        <v>1805</v>
      </c>
      <c r="O161" s="27" t="n">
        <v>770</v>
      </c>
      <c r="P161" s="27" t="n">
        <v>232</v>
      </c>
      <c r="Q161" s="27" t="n">
        <v>340</v>
      </c>
      <c r="R161" s="27" t="n">
        <v>1090</v>
      </c>
      <c r="S161" s="27" t="n">
        <v>240</v>
      </c>
      <c r="T161" s="27" t="n">
        <v>40</v>
      </c>
      <c r="U161" s="27" t="n">
        <v>8</v>
      </c>
      <c r="V161" s="27" t="n">
        <v>95</v>
      </c>
      <c r="W161" s="27" t="n">
        <v>0</v>
      </c>
      <c r="X161" s="27" t="n">
        <v>0</v>
      </c>
      <c r="Y161" s="27" t="n">
        <v>0</v>
      </c>
      <c r="Z161" s="27" t="n">
        <v>0</v>
      </c>
      <c r="AA161" s="27" t="n">
        <v>0</v>
      </c>
      <c r="AB161" s="43" t="n">
        <v>0</v>
      </c>
      <c r="AC161" s="43" t="n">
        <v>0</v>
      </c>
      <c r="AD161" s="43" t="n">
        <v>0</v>
      </c>
      <c r="AE161" s="43" t="n">
        <v>0</v>
      </c>
      <c r="AF161" s="43" t="n">
        <v>0</v>
      </c>
      <c r="AG161" s="43" t="n">
        <v>0</v>
      </c>
      <c r="AH161" s="43" t="n">
        <v>0</v>
      </c>
      <c r="AJ161" s="27" t="n">
        <v>0</v>
      </c>
      <c r="AK161" s="27" t="n">
        <v>2218</v>
      </c>
      <c r="AL161" s="27" t="n">
        <v>2432</v>
      </c>
      <c r="AM161" s="27" t="n">
        <v>383</v>
      </c>
      <c r="AN161" s="27" t="n">
        <v>0</v>
      </c>
      <c r="AO161" s="28">
        <f>AA161+AB161+AC161+AD161</f>
        <v/>
      </c>
      <c r="AP161" s="28">
        <f>AE161+AF161+AG161+AH161</f>
        <v/>
      </c>
      <c r="AQ161" s="43" t="n">
        <v>0</v>
      </c>
      <c r="AR161" s="43" t="n">
        <v>0</v>
      </c>
      <c r="AS161" s="43" t="n">
        <v>0</v>
      </c>
    </row>
    <row r="162">
      <c r="C162" s="8" t="inlineStr">
        <is>
          <t>Data Center Assets Abandonment (Credits)</t>
        </is>
      </c>
      <c r="G162" s="27" t="n">
        <v>0</v>
      </c>
      <c r="H162" s="27" t="n">
        <v>0</v>
      </c>
      <c r="I162" s="27" t="n">
        <v>0</v>
      </c>
      <c r="J162" s="27" t="n">
        <v>0</v>
      </c>
      <c r="K162" s="27" t="n">
        <v>0</v>
      </c>
      <c r="L162" s="27" t="n">
        <v>0</v>
      </c>
      <c r="M162" s="27" t="n">
        <v>0</v>
      </c>
      <c r="N162" s="27" t="n">
        <v>1341</v>
      </c>
      <c r="O162" s="27" t="n">
        <v>0</v>
      </c>
      <c r="P162" s="27" t="n">
        <v>0</v>
      </c>
      <c r="Q162" s="27" t="n">
        <v>0</v>
      </c>
      <c r="R162" s="27" t="n">
        <v>-224</v>
      </c>
      <c r="S162" s="27" t="n">
        <v>0</v>
      </c>
      <c r="T162" s="27" t="n">
        <v>0</v>
      </c>
      <c r="U162" s="27" t="n">
        <v>0</v>
      </c>
      <c r="V162" s="27" t="n">
        <v>0</v>
      </c>
      <c r="W162" s="27" t="n">
        <v>0</v>
      </c>
      <c r="X162" s="27" t="n">
        <v>0</v>
      </c>
      <c r="Y162" s="27" t="n">
        <v>0</v>
      </c>
      <c r="Z162" s="27" t="n">
        <v>0</v>
      </c>
      <c r="AA162" s="27" t="n">
        <v>0</v>
      </c>
      <c r="AB162" s="43" t="n">
        <v>0</v>
      </c>
      <c r="AC162" s="43" t="n">
        <v>0</v>
      </c>
      <c r="AD162" s="43" t="n">
        <v>0</v>
      </c>
      <c r="AE162" s="43" t="n">
        <v>0</v>
      </c>
      <c r="AF162" s="43" t="n">
        <v>0</v>
      </c>
      <c r="AG162" s="43" t="n">
        <v>0</v>
      </c>
      <c r="AH162" s="43" t="n">
        <v>0</v>
      </c>
      <c r="AJ162" s="27" t="n">
        <v>0</v>
      </c>
      <c r="AK162" s="27" t="n">
        <v>1341</v>
      </c>
      <c r="AL162" s="27" t="n">
        <v>-224</v>
      </c>
      <c r="AM162" s="27" t="n">
        <v>0</v>
      </c>
      <c r="AN162" s="27" t="n">
        <v>0</v>
      </c>
      <c r="AO162" s="28">
        <f>AA162+AB162+AC162+AD162</f>
        <v/>
      </c>
      <c r="AP162" s="28">
        <f>AE162+AF162+AG162+AH162</f>
        <v/>
      </c>
      <c r="AQ162" s="43" t="n">
        <v>0</v>
      </c>
      <c r="AR162" s="43" t="n">
        <v>0</v>
      </c>
      <c r="AS162" s="43" t="n">
        <v>0</v>
      </c>
    </row>
    <row r="163">
      <c r="C163" s="8" t="inlineStr">
        <is>
          <t>Other Non-cash Items</t>
        </is>
      </c>
      <c r="G163" s="27" t="n">
        <v>-66</v>
      </c>
      <c r="H163" s="27" t="n">
        <v>-22</v>
      </c>
      <c r="I163" s="27" t="n">
        <v>-73</v>
      </c>
      <c r="J163" s="27" t="n">
        <v>34</v>
      </c>
      <c r="K163" s="27" t="n">
        <v>-221</v>
      </c>
      <c r="L163" s="27" t="n">
        <v>188</v>
      </c>
      <c r="M163" s="27" t="n">
        <v>104</v>
      </c>
      <c r="N163" s="27" t="n">
        <v>107</v>
      </c>
      <c r="O163" s="27" t="n">
        <v>-7</v>
      </c>
      <c r="P163" s="27" t="n">
        <v>211</v>
      </c>
      <c r="Q163" s="27" t="n">
        <v>74</v>
      </c>
      <c r="R163" s="27" t="n">
        <v>357</v>
      </c>
      <c r="S163" s="27" t="n">
        <v>-66</v>
      </c>
      <c r="T163" s="27" t="n">
        <v>-5</v>
      </c>
      <c r="U163" s="27" t="n">
        <v>-11</v>
      </c>
      <c r="V163" s="27" t="n">
        <v>169</v>
      </c>
      <c r="W163" s="27" t="n">
        <v>-231</v>
      </c>
      <c r="X163" s="27" t="n">
        <v>-199</v>
      </c>
      <c r="Y163" s="27" t="n">
        <v>-23</v>
      </c>
      <c r="Z163" s="27" t="n">
        <v>37</v>
      </c>
      <c r="AA163" s="27" t="n">
        <v>-17</v>
      </c>
      <c r="AB163" s="43" t="n">
        <v>0</v>
      </c>
      <c r="AC163" s="43" t="n">
        <v>0</v>
      </c>
      <c r="AD163" s="43" t="n">
        <v>0</v>
      </c>
      <c r="AE163" s="43" t="n">
        <v>0</v>
      </c>
      <c r="AF163" s="43" t="n">
        <v>0</v>
      </c>
      <c r="AG163" s="43" t="n">
        <v>0</v>
      </c>
      <c r="AH163" s="43" t="n">
        <v>0</v>
      </c>
      <c r="AJ163" s="27" t="n">
        <v>-127</v>
      </c>
      <c r="AK163" s="27" t="n">
        <v>178</v>
      </c>
      <c r="AL163" s="27" t="n">
        <v>635</v>
      </c>
      <c r="AM163" s="27" t="n">
        <v>87</v>
      </c>
      <c r="AN163" s="27" t="n">
        <v>-416</v>
      </c>
      <c r="AO163" s="28">
        <f>AA163+AB163+AC163+AD163</f>
        <v/>
      </c>
      <c r="AP163" s="28">
        <f>AE163+AF163+AG163+AH163</f>
        <v/>
      </c>
      <c r="AQ163" s="43" t="n">
        <v>0</v>
      </c>
      <c r="AR163" s="43" t="n">
        <v>0</v>
      </c>
      <c r="AS163" s="43" t="n">
        <v>0</v>
      </c>
    </row>
    <row r="164">
      <c r="C164" s="8" t="inlineStr">
        <is>
          <t>Change in Accounts Receivable</t>
        </is>
      </c>
      <c r="G164" s="27" t="n">
        <v>849</v>
      </c>
      <c r="H164" s="27" t="n">
        <v>-1366</v>
      </c>
      <c r="I164" s="27" t="n">
        <v>-555</v>
      </c>
      <c r="J164" s="27" t="n">
        <v>-2038</v>
      </c>
      <c r="K164" s="27" t="n">
        <v>2557</v>
      </c>
      <c r="L164" s="27" t="n">
        <v>-522</v>
      </c>
      <c r="M164" s="27" t="n">
        <v>-105</v>
      </c>
      <c r="N164" s="27" t="n">
        <v>-1699</v>
      </c>
      <c r="O164" s="27" t="n">
        <v>2546</v>
      </c>
      <c r="P164" s="27" t="n">
        <v>-1424</v>
      </c>
      <c r="Q164" s="27" t="n">
        <v>-678</v>
      </c>
      <c r="R164" s="27" t="n">
        <v>-2843</v>
      </c>
      <c r="S164" s="27" t="n">
        <v>2520</v>
      </c>
      <c r="T164" s="27" t="n">
        <v>-1170</v>
      </c>
      <c r="U164" s="27" t="n">
        <v>143</v>
      </c>
      <c r="V164" s="27" t="n">
        <v>-2978</v>
      </c>
      <c r="W164" s="27" t="n">
        <v>2804</v>
      </c>
      <c r="X164" s="27" t="n">
        <v>-1338</v>
      </c>
      <c r="Y164" s="27" t="n">
        <v>-806</v>
      </c>
      <c r="Z164" s="27" t="n">
        <v>-2475</v>
      </c>
      <c r="AA164" s="27" t="n">
        <v>2128</v>
      </c>
      <c r="AB164" s="28">
        <f>AA86-AB86</f>
        <v/>
      </c>
      <c r="AC164" s="28">
        <f>AB86-AC86</f>
        <v/>
      </c>
      <c r="AD164" s="28">
        <f>AC86-AD86</f>
        <v/>
      </c>
      <c r="AE164" s="28">
        <f>AD86-AE86</f>
        <v/>
      </c>
      <c r="AF164" s="28">
        <f>AE86-AF86</f>
        <v/>
      </c>
      <c r="AG164" s="28">
        <f>AF86-AG86</f>
        <v/>
      </c>
      <c r="AH164" s="28">
        <f>AG86-AH86</f>
        <v/>
      </c>
      <c r="AJ164" s="27" t="n">
        <v>-3110</v>
      </c>
      <c r="AK164" s="27" t="n">
        <v>231</v>
      </c>
      <c r="AL164" s="27" t="n">
        <v>-2399</v>
      </c>
      <c r="AM164" s="27" t="n">
        <v>-1485</v>
      </c>
      <c r="AN164" s="27" t="n">
        <v>-1815</v>
      </c>
      <c r="AO164" s="28">
        <f>AA164+AB164+AC164+AD164</f>
        <v/>
      </c>
      <c r="AP164" s="28">
        <f>AE164+AF164+AG164+AH164</f>
        <v/>
      </c>
      <c r="AQ164" s="28">
        <f>AP86-AQ86</f>
        <v/>
      </c>
      <c r="AR164" s="28">
        <f>AQ86-AR86</f>
        <v/>
      </c>
      <c r="AS164" s="28">
        <f>AR86-AS86</f>
        <v/>
      </c>
    </row>
    <row r="165">
      <c r="C165" s="8" t="inlineStr">
        <is>
          <t>Change in Prepaid Expenses and Other Current Assets</t>
        </is>
      </c>
      <c r="G165" s="27" t="n">
        <v>-461</v>
      </c>
      <c r="H165" s="27" t="n">
        <v>-1852</v>
      </c>
      <c r="I165" s="27" t="n">
        <v>-253</v>
      </c>
      <c r="J165" s="27" t="n">
        <v>816</v>
      </c>
      <c r="K165" s="27" t="n">
        <v>573</v>
      </c>
      <c r="L165" s="27" t="n">
        <v>-435</v>
      </c>
      <c r="M165" s="27" t="n">
        <v>-831</v>
      </c>
      <c r="N165" s="27" t="n">
        <v>855</v>
      </c>
      <c r="O165" s="27" t="n">
        <v>821</v>
      </c>
      <c r="P165" s="27" t="n">
        <v>-54</v>
      </c>
      <c r="Q165" s="27" t="n">
        <v>-908</v>
      </c>
      <c r="R165" s="27" t="n">
        <v>700</v>
      </c>
      <c r="S165" s="27" t="n">
        <v>100</v>
      </c>
      <c r="T165" s="27" t="n">
        <v>-84</v>
      </c>
      <c r="U165" s="27" t="n">
        <v>-184</v>
      </c>
      <c r="V165" s="27" t="n">
        <v>-530</v>
      </c>
      <c r="W165" s="27" t="n">
        <v>360</v>
      </c>
      <c r="X165" s="27" t="n">
        <v>326</v>
      </c>
      <c r="Y165" s="27" t="n">
        <v>-1034</v>
      </c>
      <c r="Z165" s="27" t="n">
        <v>259</v>
      </c>
      <c r="AA165" s="27" t="n">
        <v>-2424</v>
      </c>
      <c r="AB165" s="28">
        <f>AA87-AB87</f>
        <v/>
      </c>
      <c r="AC165" s="28">
        <f>AB87-AC87</f>
        <v/>
      </c>
      <c r="AD165" s="28">
        <f>AC87-AD87</f>
        <v/>
      </c>
      <c r="AE165" s="28">
        <f>AD87-AE87</f>
        <v/>
      </c>
      <c r="AF165" s="28">
        <f>AE87-AF87</f>
        <v/>
      </c>
      <c r="AG165" s="28">
        <f>AF87-AG87</f>
        <v/>
      </c>
      <c r="AH165" s="28">
        <f>AG87-AH87</f>
        <v/>
      </c>
      <c r="AJ165" s="27" t="n">
        <v>-1750</v>
      </c>
      <c r="AK165" s="27" t="n">
        <v>162</v>
      </c>
      <c r="AL165" s="27" t="n">
        <v>559</v>
      </c>
      <c r="AM165" s="27" t="n">
        <v>-698</v>
      </c>
      <c r="AN165" s="27" t="n">
        <v>-89</v>
      </c>
      <c r="AO165" s="28">
        <f>AA165+AB165+AC165+AD165</f>
        <v/>
      </c>
      <c r="AP165" s="28">
        <f>AE165+AF165+AG165+AH165</f>
        <v/>
      </c>
      <c r="AQ165" s="28">
        <f>AP87-AQ87</f>
        <v/>
      </c>
      <c r="AR165" s="28">
        <f>AQ87-AR87</f>
        <v/>
      </c>
      <c r="AS165" s="28">
        <f>AR87-AS87</f>
        <v/>
      </c>
    </row>
    <row r="166">
      <c r="C166" s="8" t="inlineStr">
        <is>
          <t>Change in Other Assets</t>
        </is>
      </c>
      <c r="G166" s="27" t="n">
        <v>-10</v>
      </c>
      <c r="H166" s="27" t="n">
        <v>-185</v>
      </c>
      <c r="I166" s="27" t="n">
        <v>11</v>
      </c>
      <c r="J166" s="27" t="n">
        <v>-165</v>
      </c>
      <c r="K166" s="27" t="n">
        <v>-108</v>
      </c>
      <c r="L166" s="27" t="n">
        <v>-24</v>
      </c>
      <c r="M166" s="27" t="n">
        <v>-28</v>
      </c>
      <c r="N166" s="27" t="n">
        <v>54</v>
      </c>
      <c r="O166" s="27" t="n">
        <v>30</v>
      </c>
      <c r="P166" s="27" t="n">
        <v>37</v>
      </c>
      <c r="Q166" s="27" t="n">
        <v>-36</v>
      </c>
      <c r="R166" s="27" t="n">
        <v>-111</v>
      </c>
      <c r="S166" s="27" t="n">
        <v>-94</v>
      </c>
      <c r="T166" s="27" t="n">
        <v>53</v>
      </c>
      <c r="U166" s="27" t="n">
        <v>-29</v>
      </c>
      <c r="V166" s="27" t="n">
        <v>-200</v>
      </c>
      <c r="W166" s="27" t="n">
        <v>-52</v>
      </c>
      <c r="X166" s="27" t="n">
        <v>-190</v>
      </c>
      <c r="Y166" s="27" t="n">
        <v>33</v>
      </c>
      <c r="Z166" s="27" t="n">
        <v>-272</v>
      </c>
      <c r="AA166" s="27" t="n">
        <v>-1082</v>
      </c>
      <c r="AB166" s="28">
        <f>AA93-AB93+AA95-AB95</f>
        <v/>
      </c>
      <c r="AC166" s="28">
        <f>AB93-AC93+AB95-AC95</f>
        <v/>
      </c>
      <c r="AD166" s="28">
        <f>AC93-AD93+AC95-AD95</f>
        <v/>
      </c>
      <c r="AE166" s="28">
        <f>AD93-AE93+AD95-AE95</f>
        <v/>
      </c>
      <c r="AF166" s="28">
        <f>AE93-AF93+AE95-AF95</f>
        <v/>
      </c>
      <c r="AG166" s="28">
        <f>AF93-AG93+AF95-AG95</f>
        <v/>
      </c>
      <c r="AH166" s="28">
        <f>AG93-AH93+AG95-AH95</f>
        <v/>
      </c>
      <c r="AJ166" s="27" t="n">
        <v>-349</v>
      </c>
      <c r="AK166" s="27" t="n">
        <v>-106</v>
      </c>
      <c r="AL166" s="27" t="n">
        <v>-80</v>
      </c>
      <c r="AM166" s="27" t="n">
        <v>-270</v>
      </c>
      <c r="AN166" s="27" t="n">
        <v>-481</v>
      </c>
      <c r="AO166" s="28">
        <f>AA166+AB166+AC166+AD166</f>
        <v/>
      </c>
      <c r="AP166" s="28">
        <f>AE166+AF166+AG166+AH166</f>
        <v/>
      </c>
      <c r="AQ166" s="28">
        <f>AP93-AQ93+AP95-AQ95</f>
        <v/>
      </c>
      <c r="AR166" s="28">
        <f>AQ93-AR93+AQ95-AR95</f>
        <v/>
      </c>
      <c r="AS166" s="28">
        <f>AR93-AS93+AR95-AS95</f>
        <v/>
      </c>
    </row>
    <row r="167">
      <c r="C167" s="8" t="inlineStr">
        <is>
          <t>Change in Accounts Payable</t>
        </is>
      </c>
      <c r="G167" s="27" t="n">
        <v>-250</v>
      </c>
      <c r="H167" s="27" t="n">
        <v>116</v>
      </c>
      <c r="I167" s="27" t="n">
        <v>694</v>
      </c>
      <c r="J167" s="27" t="n">
        <v>876</v>
      </c>
      <c r="K167" s="27" t="n">
        <v>-882</v>
      </c>
      <c r="L167" s="27" t="n">
        <v>237</v>
      </c>
      <c r="M167" s="27" t="n">
        <v>-21</v>
      </c>
      <c r="N167" s="27" t="n">
        <v>876</v>
      </c>
      <c r="O167" s="27" t="n">
        <v>-1104</v>
      </c>
      <c r="P167" s="27" t="n">
        <v>-51</v>
      </c>
      <c r="Q167" s="27" t="n">
        <v>612</v>
      </c>
      <c r="R167" s="27" t="n">
        <v>594</v>
      </c>
      <c r="S167" s="27" t="n">
        <v>-1112</v>
      </c>
      <c r="T167" s="27" t="n">
        <v>250</v>
      </c>
      <c r="U167" s="27" t="n">
        <v>667</v>
      </c>
      <c r="V167" s="27" t="n">
        <v>568</v>
      </c>
      <c r="W167" s="27" t="n">
        <v>-1034</v>
      </c>
      <c r="X167" s="27" t="n">
        <v>460</v>
      </c>
      <c r="Y167" s="27" t="n">
        <v>-63</v>
      </c>
      <c r="Z167" s="27" t="n">
        <v>623</v>
      </c>
      <c r="AA167" s="27" t="n">
        <v>-937</v>
      </c>
      <c r="AB167" s="28">
        <f>AB99-AA99</f>
        <v/>
      </c>
      <c r="AC167" s="28">
        <f>AC99-AB99</f>
        <v/>
      </c>
      <c r="AD167" s="28">
        <f>AD99-AC99</f>
        <v/>
      </c>
      <c r="AE167" s="28">
        <f>AE99-AD99</f>
        <v/>
      </c>
      <c r="AF167" s="28">
        <f>AF99-AE99</f>
        <v/>
      </c>
      <c r="AG167" s="28">
        <f>AG99-AF99</f>
        <v/>
      </c>
      <c r="AH167" s="28">
        <f>AH99-AG99</f>
        <v/>
      </c>
      <c r="AJ167" s="27" t="n">
        <v>1436</v>
      </c>
      <c r="AK167" s="27" t="n">
        <v>210</v>
      </c>
      <c r="AL167" s="27" t="n">
        <v>51</v>
      </c>
      <c r="AM167" s="27" t="n">
        <v>373</v>
      </c>
      <c r="AN167" s="27" t="n">
        <v>-14</v>
      </c>
      <c r="AO167" s="28">
        <f>AA167+AB167+AC167+AD167</f>
        <v/>
      </c>
      <c r="AP167" s="28">
        <f>AE167+AF167+AG167+AH167</f>
        <v/>
      </c>
      <c r="AQ167" s="28">
        <f>AQ99-AP99</f>
        <v/>
      </c>
      <c r="AR167" s="28">
        <f>AR99-AQ99</f>
        <v/>
      </c>
      <c r="AS167" s="28">
        <f>AS99-AR99</f>
        <v/>
      </c>
    </row>
    <row r="168">
      <c r="C168" s="8" t="inlineStr">
        <is>
          <t>Change in Partners Payable (separate line 2021-2023)</t>
        </is>
      </c>
      <c r="G168" s="27" t="n">
        <v>-72</v>
      </c>
      <c r="H168" s="27" t="n">
        <v>-61</v>
      </c>
      <c r="I168" s="27" t="n">
        <v>-30</v>
      </c>
      <c r="J168" s="27" t="n">
        <v>151</v>
      </c>
      <c r="K168" s="27" t="n">
        <v>-105</v>
      </c>
      <c r="L168" s="27" t="n">
        <v>72</v>
      </c>
      <c r="M168" s="27" t="n">
        <v>21</v>
      </c>
      <c r="N168" s="27" t="n">
        <v>102</v>
      </c>
      <c r="O168" s="27" t="n">
        <v>-240</v>
      </c>
      <c r="P168" s="27" t="n">
        <v>-116</v>
      </c>
      <c r="Q168" s="27" t="n">
        <v>9</v>
      </c>
      <c r="R168" s="27" t="n">
        <v>76</v>
      </c>
      <c r="S168" s="27" t="n">
        <v>0</v>
      </c>
      <c r="T168" s="27" t="n">
        <v>0</v>
      </c>
      <c r="U168" s="27" t="n">
        <v>0</v>
      </c>
      <c r="V168" s="27" t="n">
        <v>0</v>
      </c>
      <c r="W168" s="27" t="n">
        <v>0</v>
      </c>
      <c r="X168" s="27" t="n">
        <v>0</v>
      </c>
      <c r="Y168" s="27" t="n">
        <v>0</v>
      </c>
      <c r="Z168" s="27" t="n">
        <v>0</v>
      </c>
      <c r="AA168" s="27" t="n">
        <v>0</v>
      </c>
      <c r="AB168" s="43" t="n">
        <v>0</v>
      </c>
      <c r="AC168" s="43" t="n">
        <v>0</v>
      </c>
      <c r="AD168" s="43" t="n">
        <v>0</v>
      </c>
      <c r="AE168" s="43" t="n">
        <v>0</v>
      </c>
      <c r="AF168" s="43" t="n">
        <v>0</v>
      </c>
      <c r="AG168" s="43" t="n">
        <v>0</v>
      </c>
      <c r="AH168" s="43" t="n">
        <v>0</v>
      </c>
      <c r="AJ168" s="27" t="n">
        <v>-12</v>
      </c>
      <c r="AK168" s="27" t="n">
        <v>90</v>
      </c>
      <c r="AL168" s="27" t="n">
        <v>-271</v>
      </c>
      <c r="AM168" s="27" t="n">
        <v>0</v>
      </c>
      <c r="AN168" s="27" t="n">
        <v>0</v>
      </c>
      <c r="AO168" s="28">
        <f>AA168+AB168+AC168+AD168</f>
        <v/>
      </c>
      <c r="AP168" s="28">
        <f>AE168+AF168+AG168+AH168</f>
        <v/>
      </c>
      <c r="AQ168" s="43" t="n">
        <v>0</v>
      </c>
      <c r="AR168" s="43" t="n">
        <v>0</v>
      </c>
      <c r="AS168" s="43" t="n">
        <v>0</v>
      </c>
    </row>
    <row r="169">
      <c r="C169" s="8" t="inlineStr">
        <is>
          <t>Change in Accrued Expenses and Other Current Liabilities</t>
        </is>
      </c>
      <c r="G169" s="27" t="n">
        <v>-1681</v>
      </c>
      <c r="H169" s="27" t="n">
        <v>1481</v>
      </c>
      <c r="I169" s="27" t="n">
        <v>1095</v>
      </c>
      <c r="J169" s="27" t="n">
        <v>2462</v>
      </c>
      <c r="K169" s="27" t="n">
        <v>763</v>
      </c>
      <c r="L169" s="27" t="n">
        <v>1180</v>
      </c>
      <c r="M169" s="27" t="n">
        <v>999</v>
      </c>
      <c r="N169" s="27" t="n">
        <v>1268</v>
      </c>
      <c r="O169" s="27" t="n">
        <v>334</v>
      </c>
      <c r="P169" s="27" t="n">
        <v>5290</v>
      </c>
      <c r="Q169" s="27" t="n">
        <v>78</v>
      </c>
      <c r="R169" s="27" t="n">
        <v>-350</v>
      </c>
      <c r="S169" s="27" t="n">
        <v>-1274</v>
      </c>
      <c r="T169" s="27" t="n">
        <v>-497</v>
      </c>
      <c r="U169" s="27" t="n">
        <v>572</v>
      </c>
      <c r="V169" s="27" t="n">
        <v>1522</v>
      </c>
      <c r="W169" s="27" t="n">
        <v>-2231</v>
      </c>
      <c r="X169" s="27" t="n">
        <v>-1107</v>
      </c>
      <c r="Y169" s="27" t="n">
        <v>455</v>
      </c>
      <c r="Z169" s="27" t="n">
        <v>3960</v>
      </c>
      <c r="AA169" s="27" t="n">
        <v>-271</v>
      </c>
      <c r="AB169" s="28">
        <f>AB101-AA101</f>
        <v/>
      </c>
      <c r="AC169" s="28">
        <f>AC101-AB101</f>
        <v/>
      </c>
      <c r="AD169" s="28">
        <f>AD101-AC101</f>
        <v/>
      </c>
      <c r="AE169" s="28">
        <f>AE101-AD101</f>
        <v/>
      </c>
      <c r="AF169" s="28">
        <f>AF101-AE101</f>
        <v/>
      </c>
      <c r="AG169" s="28">
        <f>AG101-AF101</f>
        <v/>
      </c>
      <c r="AH169" s="28">
        <f>AH101-AG101</f>
        <v/>
      </c>
      <c r="AJ169" s="27" t="n">
        <v>3357</v>
      </c>
      <c r="AK169" s="27" t="n">
        <v>4210</v>
      </c>
      <c r="AL169" s="27" t="n">
        <v>5352</v>
      </c>
      <c r="AM169" s="27" t="n">
        <v>323</v>
      </c>
      <c r="AN169" s="27" t="n">
        <v>1077</v>
      </c>
      <c r="AO169" s="28">
        <f>AA169+AB169+AC169+AD169</f>
        <v/>
      </c>
      <c r="AP169" s="28">
        <f>AE169+AF169+AG169+AH169</f>
        <v/>
      </c>
      <c r="AQ169" s="28">
        <f>AQ101-AP101</f>
        <v/>
      </c>
      <c r="AR169" s="28">
        <f>AR101-AQ101</f>
        <v/>
      </c>
      <c r="AS169" s="28">
        <f>AS101-AR101</f>
        <v/>
      </c>
    </row>
    <row r="170">
      <c r="C170" s="8" t="inlineStr">
        <is>
          <t>Change in Deferred Revenue and Deposits (2021-2022)</t>
        </is>
      </c>
      <c r="G170" s="27" t="n">
        <v>6</v>
      </c>
      <c r="H170" s="27" t="n">
        <v>3</v>
      </c>
      <c r="I170" s="27" t="n">
        <v>78</v>
      </c>
      <c r="J170" s="27" t="n">
        <v>100</v>
      </c>
      <c r="K170" s="27" t="n">
        <v>-52</v>
      </c>
      <c r="L170" s="27" t="n">
        <v>24</v>
      </c>
      <c r="M170" s="27" t="n">
        <v>-7</v>
      </c>
      <c r="N170" s="27" t="n">
        <v>35</v>
      </c>
      <c r="O170" s="27" t="n">
        <v>0</v>
      </c>
      <c r="P170" s="27" t="n">
        <v>0</v>
      </c>
      <c r="Q170" s="27" t="n">
        <v>0</v>
      </c>
      <c r="R170" s="27" t="n">
        <v>0</v>
      </c>
      <c r="S170" s="27" t="n">
        <v>0</v>
      </c>
      <c r="T170" s="27" t="n">
        <v>0</v>
      </c>
      <c r="U170" s="27" t="n">
        <v>0</v>
      </c>
      <c r="V170" s="27" t="n">
        <v>0</v>
      </c>
      <c r="W170" s="27" t="n">
        <v>0</v>
      </c>
      <c r="X170" s="27" t="n">
        <v>0</v>
      </c>
      <c r="Y170" s="27" t="n">
        <v>0</v>
      </c>
      <c r="Z170" s="27" t="n">
        <v>0</v>
      </c>
      <c r="AA170" s="27" t="n">
        <v>0</v>
      </c>
      <c r="AB170" s="43" t="n">
        <v>0</v>
      </c>
      <c r="AC170" s="43" t="n">
        <v>0</v>
      </c>
      <c r="AD170" s="43" t="n">
        <v>0</v>
      </c>
      <c r="AE170" s="43" t="n">
        <v>0</v>
      </c>
      <c r="AF170" s="43" t="n">
        <v>0</v>
      </c>
      <c r="AG170" s="43" t="n">
        <v>0</v>
      </c>
      <c r="AH170" s="43" t="n">
        <v>0</v>
      </c>
      <c r="AJ170" s="27" t="n">
        <v>187</v>
      </c>
      <c r="AK170" s="27" t="n">
        <v>0</v>
      </c>
      <c r="AL170" s="27" t="n">
        <v>0</v>
      </c>
      <c r="AM170" s="27" t="n">
        <v>0</v>
      </c>
      <c r="AN170" s="27" t="n">
        <v>0</v>
      </c>
      <c r="AO170" s="28">
        <f>AA170+AB170+AC170+AD170</f>
        <v/>
      </c>
      <c r="AP170" s="28">
        <f>AE170+AF170+AG170+AH170</f>
        <v/>
      </c>
      <c r="AQ170" s="43" t="n">
        <v>0</v>
      </c>
      <c r="AR170" s="43" t="n">
        <v>0</v>
      </c>
      <c r="AS170" s="43" t="n">
        <v>0</v>
      </c>
    </row>
    <row r="171">
      <c r="C171" s="8" t="inlineStr">
        <is>
          <t>Change in Other Liabilities</t>
        </is>
      </c>
      <c r="G171" s="27" t="n">
        <v>210</v>
      </c>
      <c r="H171" s="27" t="n">
        <v>-26</v>
      </c>
      <c r="I171" s="27" t="n">
        <v>343</v>
      </c>
      <c r="J171" s="27" t="n">
        <v>414</v>
      </c>
      <c r="K171" s="27" t="n">
        <v>-5</v>
      </c>
      <c r="L171" s="27" t="n">
        <v>-89</v>
      </c>
      <c r="M171" s="27" t="n">
        <v>540</v>
      </c>
      <c r="N171" s="27" t="n">
        <v>440</v>
      </c>
      <c r="O171" s="27" t="n">
        <v>184</v>
      </c>
      <c r="P171" s="27" t="n">
        <v>-151</v>
      </c>
      <c r="Q171" s="27" t="n">
        <v>-72</v>
      </c>
      <c r="R171" s="27" t="n">
        <v>663</v>
      </c>
      <c r="S171" s="27" t="n">
        <v>83</v>
      </c>
      <c r="T171" s="27" t="n">
        <v>707</v>
      </c>
      <c r="U171" s="27" t="n">
        <v>901</v>
      </c>
      <c r="V171" s="27" t="n">
        <v>1114</v>
      </c>
      <c r="W171" s="27" t="n">
        <v>712</v>
      </c>
      <c r="X171" s="27" t="n">
        <v>892</v>
      </c>
      <c r="Y171" s="27" t="n">
        <v>-736</v>
      </c>
      <c r="Z171" s="27" t="n">
        <v>-431</v>
      </c>
      <c r="AA171" s="27" t="n">
        <v>-5173</v>
      </c>
      <c r="AB171" s="28">
        <f>AB100+AB105+AB108+AB107-AA100-AA105-AA108-AA107</f>
        <v/>
      </c>
      <c r="AC171" s="28">
        <f>AC100+AC105+AC108+AC107-AB100-AB105-AB108-AB107</f>
        <v/>
      </c>
      <c r="AD171" s="28">
        <f>AD100+AD105+AD108+AD107-AC100-AC105-AC108-AC107</f>
        <v/>
      </c>
      <c r="AE171" s="28">
        <f>AE100+AE105+AE108+AE107-AD100-AD105-AD108-AD107</f>
        <v/>
      </c>
      <c r="AF171" s="28">
        <f>AF100+AF105+AF108+AF107-AE100-AE105-AE108-AE107</f>
        <v/>
      </c>
      <c r="AG171" s="28">
        <f>AG100+AG105+AG108+AG107-AF100-AF105-AF108-AF107</f>
        <v/>
      </c>
      <c r="AH171" s="28">
        <f>AH100+AH105+AH108+AH107-AG100-AG105-AG108-AG107</f>
        <v/>
      </c>
      <c r="AJ171" s="27" t="n">
        <v>941</v>
      </c>
      <c r="AK171" s="27" t="n">
        <v>886</v>
      </c>
      <c r="AL171" s="27" t="n">
        <v>624</v>
      </c>
      <c r="AM171" s="27" t="n">
        <v>2805</v>
      </c>
      <c r="AN171" s="27" t="n">
        <v>437</v>
      </c>
      <c r="AO171" s="28">
        <f>AA171+AB171+AC171+AD171</f>
        <v/>
      </c>
      <c r="AP171" s="28">
        <f>AE171+AF171+AG171+AH171</f>
        <v/>
      </c>
      <c r="AQ171" s="28">
        <f>AQ100+AQ105+AQ108+AQ107-AP100-AP105-AP108-AP107</f>
        <v/>
      </c>
      <c r="AR171" s="28">
        <f>AR100+AR105+AR108+AR107-AQ100-AQ105-AQ108-AQ107</f>
        <v/>
      </c>
      <c r="AS171" s="28">
        <f>AS100+AS105+AS108+AS107-AR100-AR105-AR108-AR107</f>
        <v/>
      </c>
    </row>
    <row r="172">
      <c r="B172" s="6" t="inlineStr">
        <is>
          <t>Cash Flow from Operating Activities</t>
        </is>
      </c>
      <c r="G172" s="29">
        <f>G156+G157+G158+G159+G160+G161+G162+G163+G164+G165+G166+G167+G168+G169+G170+G171</f>
        <v/>
      </c>
      <c r="H172" s="29">
        <f>H156+H157+H158+H159+H160+H161+H162+H163+H164+H165+H166+H167+H168+H169+H170+H171</f>
        <v/>
      </c>
      <c r="I172" s="29">
        <f>I156+I157+I158+I159+I160+I161+I162+I163+I164+I165+I166+I167+I168+I169+I170+I171</f>
        <v/>
      </c>
      <c r="J172" s="29">
        <f>J156+J157+J158+J159+J160+J161+J162+J163+J164+J165+J166+J167+J168+J169+J170+J171</f>
        <v/>
      </c>
      <c r="K172" s="29">
        <f>K156+K157+K158+K159+K160+K161+K162+K163+K164+K165+K166+K167+K168+K169+K170+K171</f>
        <v/>
      </c>
      <c r="L172" s="29">
        <f>L156+L157+L158+L159+L160+L161+L162+L163+L164+L165+L166+L167+L168+L169+L170+L171</f>
        <v/>
      </c>
      <c r="M172" s="29">
        <f>M156+M157+M158+M159+M160+M161+M162+M163+M164+M165+M166+M167+M168+M169+M170+M171</f>
        <v/>
      </c>
      <c r="N172" s="29">
        <f>N156+N157+N158+N159+N160+N161+N162+N163+N164+N165+N166+N167+N168+N169+N170+N171</f>
        <v/>
      </c>
      <c r="O172" s="29">
        <f>O156+O157+O158+O159+O160+O161+O162+O163+O164+O165+O166+O167+O168+O169+O170+O171</f>
        <v/>
      </c>
      <c r="P172" s="29">
        <f>P156+P157+P158+P159+P160+P161+P162+P163+P164+P165+P166+P167+P168+P169+P170+P171</f>
        <v/>
      </c>
      <c r="Q172" s="29">
        <f>Q156+Q157+Q158+Q159+Q160+Q161+Q162+Q163+Q164+Q165+Q166+Q167+Q168+Q169+Q170+Q171</f>
        <v/>
      </c>
      <c r="R172" s="29">
        <f>R156+R157+R158+R159+R160+R161+R162+R163+R164+R165+R166+R167+R168+R169+R170+R171</f>
        <v/>
      </c>
      <c r="S172" s="29">
        <f>S156+S157+S158+S159+S160+S161+S162+S163+S164+S165+S166+S167+S168+S169+S170+S171</f>
        <v/>
      </c>
      <c r="T172" s="29">
        <f>T156+T157+T158+T159+T160+T161+T162+T163+T164+T165+T166+T167+T168+T169+T170+T171</f>
        <v/>
      </c>
      <c r="U172" s="29">
        <f>U156+U157+U158+U159+U160+U161+U162+U163+U164+U165+U166+U167+U168+U169+U170+U171</f>
        <v/>
      </c>
      <c r="V172" s="29">
        <f>V156+V157+V158+V159+V160+V161+V162+V163+V164+V165+V166+V167+V168+V169+V170+V171</f>
        <v/>
      </c>
      <c r="W172" s="29">
        <f>W156+W157+W158+W159+W160+W161+W162+W163+W164+W165+W166+W167+W168+W169+W170+W171</f>
        <v/>
      </c>
      <c r="X172" s="29">
        <f>X156+X157+X158+X159+X160+X161+X162+X163+X164+X165+X166+X167+X168+X169+X170+X171</f>
        <v/>
      </c>
      <c r="Y172" s="29">
        <f>Y156+Y157+Y158+Y159+Y160+Y161+Y162+Y163+Y164+Y165+Y166+Y167+Y168+Y169+Y170+Y171</f>
        <v/>
      </c>
      <c r="Z172" s="29">
        <f>Z156+Z157+Z158+Z159+Z160+Z161+Z162+Z163+Z164+Z165+Z166+Z167+Z168+Z169+Z170+Z171</f>
        <v/>
      </c>
      <c r="AA172" s="29">
        <f>AA156+AA157+AA158+AA159+AA160+AA161+AA162+AA163+AA164+AA165+AA166+AA167+AA168+AA169+AA170+AA171</f>
        <v/>
      </c>
      <c r="AB172" s="29">
        <f>AB156+AB157+AB158+AB159+AB160+AB161+AB162+AB163+AB164+AB165+AB166+AB167+AB168+AB169+AB170+AB171</f>
        <v/>
      </c>
      <c r="AC172" s="29">
        <f>AC156+AC157+AC158+AC159+AC160+AC161+AC162+AC163+AC164+AC165+AC166+AC167+AC168+AC169+AC170+AC171</f>
        <v/>
      </c>
      <c r="AD172" s="29">
        <f>AD156+AD157+AD158+AD159+AD160+AD161+AD162+AD163+AD164+AD165+AD166+AD167+AD168+AD169+AD170+AD171</f>
        <v/>
      </c>
      <c r="AE172" s="29">
        <f>AE156+AE157+AE158+AE159+AE160+AE161+AE162+AE163+AE164+AE165+AE166+AE167+AE168+AE169+AE170+AE171</f>
        <v/>
      </c>
      <c r="AF172" s="29">
        <f>AF156+AF157+AF158+AF159+AF160+AF161+AF162+AF163+AF164+AF165+AF166+AF167+AF168+AF169+AF170+AF171</f>
        <v/>
      </c>
      <c r="AG172" s="29">
        <f>AG156+AG157+AG158+AG159+AG160+AG161+AG162+AG163+AG164+AG165+AG166+AG167+AG168+AG169+AG170+AG171</f>
        <v/>
      </c>
      <c r="AH172" s="29">
        <f>AH156+AH157+AH158+AH159+AH160+AH161+AH162+AH163+AH164+AH165+AH166+AH167+AH168+AH169+AH170+AH171</f>
        <v/>
      </c>
      <c r="AJ172" s="29">
        <f>AJ156+AJ157+AJ158+AJ159+AJ160+AJ161+AJ162+AJ163+AJ164+AJ165+AJ166+AJ167+AJ168+AJ169+AJ170+AJ171</f>
        <v/>
      </c>
      <c r="AK172" s="29">
        <f>AK156+AK157+AK158+AK159+AK160+AK161+AK162+AK163+AK164+AK165+AK166+AK167+AK168+AK169+AK170+AK171</f>
        <v/>
      </c>
      <c r="AL172" s="29">
        <f>AL156+AL157+AL158+AL159+AL160+AL161+AL162+AL163+AL164+AL165+AL166+AL167+AL168+AL169+AL170+AL171</f>
        <v/>
      </c>
      <c r="AM172" s="29">
        <f>AM156+AM157+AM158+AM159+AM160+AM161+AM162+AM163+AM164+AM165+AM166+AM167+AM168+AM169+AM170+AM171</f>
        <v/>
      </c>
      <c r="AN172" s="29">
        <f>AN156+AN157+AN158+AN159+AN160+AN161+AN162+AN163+AN164+AN165+AN166+AN167+AN168+AN169+AN170+AN171</f>
        <v/>
      </c>
      <c r="AO172" s="30">
        <f>AA172+AB172+AC172+AD172</f>
        <v/>
      </c>
      <c r="AP172" s="30">
        <f>AE172+AF172+AG172+AH172</f>
        <v/>
      </c>
      <c r="AQ172" s="29">
        <f>AQ156+AQ157+AQ158+AQ159+AQ160+AQ161+AQ162+AQ163+AQ164+AQ165+AQ166+AQ167+AQ168+AQ169+AQ170+AQ171</f>
        <v/>
      </c>
      <c r="AR172" s="29">
        <f>AR156+AR157+AR158+AR159+AR160+AR161+AR162+AR163+AR164+AR165+AR166+AR167+AR168+AR169+AR170+AR171</f>
        <v/>
      </c>
      <c r="AS172" s="29">
        <f>AS156+AS157+AS158+AS159+AS160+AS161+AS162+AS163+AS164+AS165+AS166+AS167+AS168+AS169+AS170+AS171</f>
        <v/>
      </c>
    </row>
    <row r="173">
      <c r="D173" s="3" t="inlineStr">
        <is>
          <t>Recon: CFO</t>
        </is>
      </c>
      <c r="G173" s="31">
        <f>IF(_reported!G20="","",G172-_reported!G20)</f>
        <v/>
      </c>
      <c r="H173" s="31">
        <f>IF(_reported!H20="","",H172-_reported!H20)</f>
        <v/>
      </c>
      <c r="I173" s="31">
        <f>IF(_reported!I20="","",I172-_reported!I20)</f>
        <v/>
      </c>
      <c r="J173" s="31">
        <f>IF(_reported!J20="","",J172-_reported!J20)</f>
        <v/>
      </c>
      <c r="K173" s="31">
        <f>IF(_reported!K20="","",K172-_reported!K20)</f>
        <v/>
      </c>
      <c r="L173" s="31">
        <f>IF(_reported!L20="","",L172-_reported!L20)</f>
        <v/>
      </c>
      <c r="M173" s="31">
        <f>IF(_reported!M20="","",M172-_reported!M20)</f>
        <v/>
      </c>
      <c r="N173" s="31">
        <f>IF(_reported!N20="","",N172-_reported!N20)</f>
        <v/>
      </c>
      <c r="O173" s="31">
        <f>IF(_reported!O20="","",O172-_reported!O20)</f>
        <v/>
      </c>
      <c r="P173" s="31">
        <f>IF(_reported!P20="","",P172-_reported!P20)</f>
        <v/>
      </c>
      <c r="Q173" s="31">
        <f>IF(_reported!Q20="","",Q172-_reported!Q20)</f>
        <v/>
      </c>
      <c r="R173" s="31">
        <f>IF(_reported!R20="","",R172-_reported!R20)</f>
        <v/>
      </c>
      <c r="S173" s="31">
        <f>IF(_reported!S20="","",S172-_reported!S20)</f>
        <v/>
      </c>
      <c r="T173" s="31">
        <f>IF(_reported!T20="","",T172-_reported!T20)</f>
        <v/>
      </c>
      <c r="U173" s="31">
        <f>IF(_reported!U20="","",U172-_reported!U20)</f>
        <v/>
      </c>
      <c r="V173" s="31">
        <f>IF(_reported!V20="","",V172-_reported!V20)</f>
        <v/>
      </c>
      <c r="W173" s="31">
        <f>IF(_reported!W20="","",W172-_reported!W20)</f>
        <v/>
      </c>
      <c r="X173" s="31">
        <f>IF(_reported!X20="","",X172-_reported!X20)</f>
        <v/>
      </c>
      <c r="Y173" s="31">
        <f>IF(_reported!Y20="","",Y172-_reported!Y20)</f>
        <v/>
      </c>
      <c r="Z173" s="31">
        <f>IF(_reported!Z20="","",Z172-_reported!Z20)</f>
        <v/>
      </c>
      <c r="AA173" s="31">
        <f>IF(_reported!AA20="","",AA172-_reported!AA20)</f>
        <v/>
      </c>
      <c r="AJ173" s="31">
        <f>IF(_reported!AJ20="","",AJ172-_reported!AJ20)</f>
        <v/>
      </c>
      <c r="AK173" s="31">
        <f>IF(_reported!AK20="","",AK172-_reported!AK20)</f>
        <v/>
      </c>
      <c r="AL173" s="31">
        <f>IF(_reported!AL20="","",AL172-_reported!AL20)</f>
        <v/>
      </c>
      <c r="AM173" s="31">
        <f>IF(_reported!AM20="","",AM172-_reported!AM20)</f>
        <v/>
      </c>
      <c r="AN173" s="31">
        <f>IF(_reported!AN20="","",AN172-_reported!AN20)</f>
        <v/>
      </c>
    </row>
    <row r="174"/>
    <row r="175">
      <c r="C175" s="8" t="inlineStr">
        <is>
          <t>Purchases of Property and Equipment</t>
        </is>
      </c>
      <c r="G175" s="25" t="n">
        <v>-4272</v>
      </c>
      <c r="H175" s="25" t="n">
        <v>-4612</v>
      </c>
      <c r="I175" s="25" t="n">
        <v>-4314</v>
      </c>
      <c r="J175" s="25" t="n">
        <v>-5369</v>
      </c>
      <c r="K175" s="25" t="n">
        <v>-5441</v>
      </c>
      <c r="L175" s="25" t="n">
        <v>-7572</v>
      </c>
      <c r="M175" s="25" t="n">
        <v>-9375</v>
      </c>
      <c r="N175" s="25" t="n">
        <v>-9043</v>
      </c>
      <c r="O175" s="25" t="n">
        <v>-6842</v>
      </c>
      <c r="P175" s="25" t="n">
        <v>-6216</v>
      </c>
      <c r="Q175" s="25" t="n">
        <v>-6543</v>
      </c>
      <c r="R175" s="25" t="n">
        <v>-7665</v>
      </c>
      <c r="S175" s="25" t="n">
        <v>-6400</v>
      </c>
      <c r="T175" s="25" t="n">
        <v>-8173</v>
      </c>
      <c r="U175" s="25" t="n">
        <v>-8258</v>
      </c>
      <c r="V175" s="25" t="n">
        <v>-14425</v>
      </c>
      <c r="W175" s="25" t="n">
        <v>-12941</v>
      </c>
      <c r="X175" s="25" t="n">
        <v>-16538</v>
      </c>
      <c r="Y175" s="25" t="n">
        <v>-18829</v>
      </c>
      <c r="Z175" s="25" t="n">
        <v>-21383</v>
      </c>
      <c r="AA175" s="25" t="n">
        <v>-18997</v>
      </c>
      <c r="AB175" s="26">
        <f>-AB13*AB146</f>
        <v/>
      </c>
      <c r="AC175" s="26">
        <f>-AC13*AC146</f>
        <v/>
      </c>
      <c r="AD175" s="26">
        <f>-AD13*AD146</f>
        <v/>
      </c>
      <c r="AE175" s="26">
        <f>-AE13*AE146</f>
        <v/>
      </c>
      <c r="AF175" s="26">
        <f>-AF13*AF146</f>
        <v/>
      </c>
      <c r="AG175" s="26">
        <f>-AG13*AG146</f>
        <v/>
      </c>
      <c r="AH175" s="26">
        <f>-AH13*AH146</f>
        <v/>
      </c>
      <c r="AJ175" s="25" t="n">
        <v>-18567</v>
      </c>
      <c r="AK175" s="25" t="n">
        <v>-31431</v>
      </c>
      <c r="AL175" s="25" t="n">
        <v>-27266</v>
      </c>
      <c r="AM175" s="25" t="n">
        <v>-37256</v>
      </c>
      <c r="AN175" s="25" t="n">
        <v>-69691</v>
      </c>
      <c r="AO175" s="26">
        <f>AA175+AB175+AC175+AD175</f>
        <v/>
      </c>
      <c r="AP175" s="26">
        <f>AE175+AF175+AG175+AH175</f>
        <v/>
      </c>
      <c r="AQ175" s="26">
        <f>-AQ13*AQ146</f>
        <v/>
      </c>
      <c r="AR175" s="26">
        <f>-AR13*AR146</f>
        <v/>
      </c>
      <c r="AS175" s="26">
        <f>-AS13*AS146</f>
        <v/>
      </c>
    </row>
    <row r="176">
      <c r="C176" s="8" t="inlineStr">
        <is>
          <t>Proceeds from Sale of Property and Equipment (2022-2023)</t>
        </is>
      </c>
      <c r="G176" s="27" t="n">
        <v>0</v>
      </c>
      <c r="H176" s="27" t="n">
        <v>0</v>
      </c>
      <c r="I176" s="27" t="n">
        <v>0</v>
      </c>
      <c r="J176" s="27" t="n">
        <v>0</v>
      </c>
      <c r="K176" s="27" t="n">
        <v>126</v>
      </c>
      <c r="L176" s="27" t="n">
        <v>44</v>
      </c>
      <c r="M176" s="27" t="n">
        <v>20</v>
      </c>
      <c r="N176" s="27" t="n">
        <v>55</v>
      </c>
      <c r="O176" s="27" t="n">
        <v>19</v>
      </c>
      <c r="P176" s="27" t="n">
        <v>82</v>
      </c>
      <c r="Q176" s="27" t="n">
        <v>47</v>
      </c>
      <c r="R176" s="27" t="n">
        <v>73</v>
      </c>
      <c r="S176" s="27" t="n">
        <v>0</v>
      </c>
      <c r="T176" s="27" t="n">
        <v>0</v>
      </c>
      <c r="U176" s="27" t="n">
        <v>0</v>
      </c>
      <c r="V176" s="27" t="n">
        <v>0</v>
      </c>
      <c r="W176" s="27" t="n">
        <v>0</v>
      </c>
      <c r="X176" s="27" t="n">
        <v>0</v>
      </c>
      <c r="Y176" s="27" t="n">
        <v>0</v>
      </c>
      <c r="Z176" s="27" t="n">
        <v>0</v>
      </c>
      <c r="AA176" s="27" t="n">
        <v>0</v>
      </c>
      <c r="AB176" s="43" t="n">
        <v>0</v>
      </c>
      <c r="AC176" s="43" t="n">
        <v>0</v>
      </c>
      <c r="AD176" s="43" t="n">
        <v>0</v>
      </c>
      <c r="AE176" s="43" t="n">
        <v>0</v>
      </c>
      <c r="AF176" s="43" t="n">
        <v>0</v>
      </c>
      <c r="AG176" s="43" t="n">
        <v>0</v>
      </c>
      <c r="AH176" s="43" t="n">
        <v>0</v>
      </c>
      <c r="AJ176" s="27" t="n">
        <v>0</v>
      </c>
      <c r="AK176" s="27" t="n">
        <v>245</v>
      </c>
      <c r="AL176" s="27" t="n">
        <v>221</v>
      </c>
      <c r="AM176" s="27" t="n">
        <v>0</v>
      </c>
      <c r="AN176" s="27" t="n">
        <v>0</v>
      </c>
      <c r="AO176" s="28">
        <f>AA176+AB176+AC176+AD176</f>
        <v/>
      </c>
      <c r="AP176" s="28">
        <f>AE176+AF176+AG176+AH176</f>
        <v/>
      </c>
      <c r="AQ176" s="43" t="n">
        <v>0</v>
      </c>
      <c r="AR176" s="43" t="n">
        <v>0</v>
      </c>
      <c r="AS176" s="43" t="n">
        <v>0</v>
      </c>
    </row>
    <row r="177">
      <c r="C177" s="8" t="inlineStr">
        <is>
          <t>Purchases of Marketable Securities</t>
        </is>
      </c>
      <c r="G177" s="27" t="n">
        <v>-6231</v>
      </c>
      <c r="H177" s="27" t="n">
        <v>-10297</v>
      </c>
      <c r="I177" s="27" t="n">
        <v>-7786</v>
      </c>
      <c r="J177" s="27" t="n">
        <v>-6093</v>
      </c>
      <c r="K177" s="27" t="n">
        <v>-4068</v>
      </c>
      <c r="L177" s="27" t="n">
        <v>-2220</v>
      </c>
      <c r="M177" s="27" t="n">
        <v>-2597</v>
      </c>
      <c r="N177" s="27" t="n">
        <v>-741</v>
      </c>
      <c r="O177" s="27" t="n">
        <v>-85</v>
      </c>
      <c r="P177" s="27" t="n">
        <v>-718</v>
      </c>
      <c r="Q177" s="27" t="n">
        <v>-1007</v>
      </c>
      <c r="R177" s="27" t="n">
        <v>-1172</v>
      </c>
      <c r="S177" s="27" t="n">
        <v>-6887</v>
      </c>
      <c r="T177" s="27" t="n">
        <v>-3289</v>
      </c>
      <c r="U177" s="27" t="n">
        <v>-4468</v>
      </c>
      <c r="V177" s="27" t="n">
        <v>-10898</v>
      </c>
      <c r="W177" s="27" t="n">
        <v>-11763</v>
      </c>
      <c r="X177" s="27" t="n">
        <v>-7746</v>
      </c>
      <c r="Y177" s="27" t="n">
        <v>-2840</v>
      </c>
      <c r="Z177" s="27" t="n">
        <v>-14580</v>
      </c>
      <c r="AA177" s="27" t="n">
        <v>-32978</v>
      </c>
      <c r="AB177" s="43" t="n">
        <v>0</v>
      </c>
      <c r="AC177" s="43" t="n">
        <v>0</v>
      </c>
      <c r="AD177" s="43" t="n">
        <v>0</v>
      </c>
      <c r="AE177" s="43" t="n">
        <v>0</v>
      </c>
      <c r="AF177" s="43" t="n">
        <v>0</v>
      </c>
      <c r="AG177" s="43" t="n">
        <v>0</v>
      </c>
      <c r="AH177" s="43" t="n">
        <v>0</v>
      </c>
      <c r="AJ177" s="27" t="n">
        <v>-30407</v>
      </c>
      <c r="AK177" s="27" t="n">
        <v>-9626</v>
      </c>
      <c r="AL177" s="27" t="n">
        <v>-2982</v>
      </c>
      <c r="AM177" s="27" t="n">
        <v>-25542</v>
      </c>
      <c r="AN177" s="27" t="n">
        <v>-36929</v>
      </c>
      <c r="AO177" s="28">
        <f>AA177+AB177+AC177+AD177</f>
        <v/>
      </c>
      <c r="AP177" s="28">
        <f>AE177+AF177+AG177+AH177</f>
        <v/>
      </c>
      <c r="AQ177" s="43" t="n">
        <v>0</v>
      </c>
      <c r="AR177" s="43" t="n">
        <v>0</v>
      </c>
      <c r="AS177" s="43" t="n">
        <v>0</v>
      </c>
    </row>
    <row r="178">
      <c r="C178" s="8" t="inlineStr">
        <is>
          <t>Sales and Maturities of Marketable Securities</t>
        </is>
      </c>
      <c r="G178" s="27" t="n">
        <v>5631</v>
      </c>
      <c r="H178" s="27" t="n">
        <v>7033</v>
      </c>
      <c r="I178" s="27" t="n">
        <v>11985</v>
      </c>
      <c r="J178" s="27" t="n">
        <v>17937</v>
      </c>
      <c r="K178" s="27" t="n">
        <v>5467</v>
      </c>
      <c r="L178" s="27" t="n">
        <v>3159</v>
      </c>
      <c r="M178" s="27" t="n">
        <v>2269</v>
      </c>
      <c r="N178" s="27" t="n">
        <v>2263</v>
      </c>
      <c r="O178" s="27" t="n">
        <v>534</v>
      </c>
      <c r="P178" s="27" t="n">
        <v>1817</v>
      </c>
      <c r="Q178" s="27" t="n">
        <v>1474</v>
      </c>
      <c r="R178" s="27" t="n">
        <v>2359</v>
      </c>
      <c r="S178" s="27" t="n">
        <v>4625</v>
      </c>
      <c r="T178" s="27" t="n">
        <v>3233</v>
      </c>
      <c r="U178" s="27" t="n">
        <v>4114</v>
      </c>
      <c r="V178" s="27" t="n">
        <v>3817</v>
      </c>
      <c r="W178" s="27" t="n">
        <v>4784</v>
      </c>
      <c r="X178" s="27" t="n">
        <v>14273</v>
      </c>
      <c r="Y178" s="27" t="n">
        <v>4704</v>
      </c>
      <c r="Z178" s="27" t="n">
        <v>3113</v>
      </c>
      <c r="AA178" s="27" t="n">
        <v>19176</v>
      </c>
      <c r="AB178" s="43" t="n">
        <v>0</v>
      </c>
      <c r="AC178" s="43" t="n">
        <v>0</v>
      </c>
      <c r="AD178" s="43" t="n">
        <v>0</v>
      </c>
      <c r="AE178" s="43" t="n">
        <v>0</v>
      </c>
      <c r="AF178" s="43" t="n">
        <v>0</v>
      </c>
      <c r="AG178" s="43" t="n">
        <v>0</v>
      </c>
      <c r="AH178" s="43" t="n">
        <v>0</v>
      </c>
      <c r="AJ178" s="27" t="n">
        <v>42586</v>
      </c>
      <c r="AK178" s="27" t="n">
        <v>13158</v>
      </c>
      <c r="AL178" s="27" t="n">
        <v>6184</v>
      </c>
      <c r="AM178" s="27" t="n">
        <v>15789</v>
      </c>
      <c r="AN178" s="27" t="n">
        <v>26874</v>
      </c>
      <c r="AO178" s="28">
        <f>AA178+AB178+AC178+AD178</f>
        <v/>
      </c>
      <c r="AP178" s="28">
        <f>AE178+AF178+AG178+AH178</f>
        <v/>
      </c>
      <c r="AQ178" s="43" t="n">
        <v>0</v>
      </c>
      <c r="AR178" s="43" t="n">
        <v>0</v>
      </c>
      <c r="AS178" s="43" t="n">
        <v>0</v>
      </c>
    </row>
    <row r="179">
      <c r="C179" s="8" t="inlineStr">
        <is>
          <t>Purchases of Non-marketable Equity Securities (Scale AI Q2'25)</t>
        </is>
      </c>
      <c r="G179" s="27" t="n">
        <v>0</v>
      </c>
      <c r="H179" s="27" t="n">
        <v>0</v>
      </c>
      <c r="I179" s="27" t="n">
        <v>-46</v>
      </c>
      <c r="J179" s="27" t="n">
        <v>-1</v>
      </c>
      <c r="K179" s="27" t="n">
        <v>0</v>
      </c>
      <c r="L179" s="27" t="n">
        <v>0</v>
      </c>
      <c r="M179" s="27" t="n">
        <v>0</v>
      </c>
      <c r="N179" s="27" t="n">
        <v>-5</v>
      </c>
      <c r="O179" s="27" t="n">
        <v>0</v>
      </c>
      <c r="P179" s="27" t="n">
        <v>0</v>
      </c>
      <c r="Q179" s="27" t="n">
        <v>0</v>
      </c>
      <c r="R179" s="27" t="n">
        <v>0</v>
      </c>
      <c r="S179" s="27" t="n">
        <v>0</v>
      </c>
      <c r="T179" s="27" t="n">
        <v>0</v>
      </c>
      <c r="U179" s="27" t="n">
        <v>0</v>
      </c>
      <c r="V179" s="27" t="n">
        <v>0</v>
      </c>
      <c r="W179" s="27" t="n">
        <v>0</v>
      </c>
      <c r="X179" s="27" t="n">
        <v>-15214</v>
      </c>
      <c r="Y179" s="27" t="n">
        <v>-3046</v>
      </c>
      <c r="Z179" s="27" t="n">
        <v>-70</v>
      </c>
      <c r="AA179" s="27" t="n">
        <v>-544</v>
      </c>
      <c r="AB179" s="43" t="n">
        <v>0</v>
      </c>
      <c r="AC179" s="43" t="n">
        <v>0</v>
      </c>
      <c r="AD179" s="43" t="n">
        <v>0</v>
      </c>
      <c r="AE179" s="43" t="n">
        <v>0</v>
      </c>
      <c r="AF179" s="43" t="n">
        <v>0</v>
      </c>
      <c r="AG179" s="43" t="n">
        <v>0</v>
      </c>
      <c r="AH179" s="43" t="n">
        <v>0</v>
      </c>
      <c r="AJ179" s="27" t="n">
        <v>-47</v>
      </c>
      <c r="AK179" s="27" t="n">
        <v>-5</v>
      </c>
      <c r="AL179" s="27" t="n">
        <v>0</v>
      </c>
      <c r="AM179" s="27" t="n">
        <v>0</v>
      </c>
      <c r="AN179" s="27" t="n">
        <v>-18330</v>
      </c>
      <c r="AO179" s="28">
        <f>AA179+AB179+AC179+AD179</f>
        <v/>
      </c>
      <c r="AP179" s="28">
        <f>AE179+AF179+AG179+AH179</f>
        <v/>
      </c>
      <c r="AQ179" s="43" t="n">
        <v>0</v>
      </c>
      <c r="AR179" s="43" t="n">
        <v>0</v>
      </c>
      <c r="AS179" s="43" t="n">
        <v>0</v>
      </c>
    </row>
    <row r="180">
      <c r="C180" s="8" t="inlineStr">
        <is>
          <t>Payments for Held-for-Sale Assets (2025+)</t>
        </is>
      </c>
      <c r="G180" s="27" t="n">
        <v>0</v>
      </c>
      <c r="H180" s="27" t="n">
        <v>0</v>
      </c>
      <c r="I180" s="27" t="n">
        <v>0</v>
      </c>
      <c r="J180" s="27" t="n">
        <v>0</v>
      </c>
      <c r="K180" s="27" t="n">
        <v>0</v>
      </c>
      <c r="L180" s="27" t="n">
        <v>0</v>
      </c>
      <c r="M180" s="27" t="n">
        <v>0</v>
      </c>
      <c r="N180" s="27" t="n">
        <v>0</v>
      </c>
      <c r="O180" s="27" t="n">
        <v>0</v>
      </c>
      <c r="P180" s="27" t="n">
        <v>0</v>
      </c>
      <c r="Q180" s="27" t="n">
        <v>0</v>
      </c>
      <c r="R180" s="27" t="n">
        <v>0</v>
      </c>
      <c r="S180" s="27" t="n">
        <v>0</v>
      </c>
      <c r="T180" s="27" t="n">
        <v>0</v>
      </c>
      <c r="U180" s="27" t="n">
        <v>0</v>
      </c>
      <c r="V180" s="27" t="n">
        <v>0</v>
      </c>
      <c r="W180" s="27" t="n">
        <v>0</v>
      </c>
      <c r="X180" s="27" t="n">
        <v>-775</v>
      </c>
      <c r="Y180" s="27" t="n">
        <v>-1022</v>
      </c>
      <c r="Z180" s="27" t="n">
        <v>-635</v>
      </c>
      <c r="AA180" s="27" t="n">
        <v>-118</v>
      </c>
      <c r="AB180" s="43" t="n">
        <v>0</v>
      </c>
      <c r="AC180" s="43" t="n">
        <v>0</v>
      </c>
      <c r="AD180" s="43" t="n">
        <v>0</v>
      </c>
      <c r="AE180" s="43" t="n">
        <v>0</v>
      </c>
      <c r="AF180" s="43" t="n">
        <v>0</v>
      </c>
      <c r="AG180" s="43" t="n">
        <v>0</v>
      </c>
      <c r="AH180" s="43" t="n">
        <v>0</v>
      </c>
      <c r="AJ180" s="27" t="n">
        <v>0</v>
      </c>
      <c r="AK180" s="27" t="n">
        <v>0</v>
      </c>
      <c r="AL180" s="27" t="n">
        <v>0</v>
      </c>
      <c r="AM180" s="27" t="n">
        <v>0</v>
      </c>
      <c r="AN180" s="27" t="n">
        <v>-2432</v>
      </c>
      <c r="AO180" s="28">
        <f>AA180+AB180+AC180+AD180</f>
        <v/>
      </c>
      <c r="AP180" s="28">
        <f>AE180+AF180+AG180+AH180</f>
        <v/>
      </c>
      <c r="AQ180" s="43" t="n">
        <v>0</v>
      </c>
      <c r="AR180" s="43" t="n">
        <v>0</v>
      </c>
      <c r="AS180" s="43" t="n">
        <v>0</v>
      </c>
    </row>
    <row r="181">
      <c r="C181" s="8" t="inlineStr">
        <is>
          <t>One-time Venture Distribution (Hyperion JV, Q4'25)</t>
        </is>
      </c>
      <c r="G181" s="27" t="n">
        <v>0</v>
      </c>
      <c r="H181" s="27" t="n">
        <v>0</v>
      </c>
      <c r="I181" s="27" t="n">
        <v>0</v>
      </c>
      <c r="J181" s="27" t="n">
        <v>0</v>
      </c>
      <c r="K181" s="27" t="n">
        <v>0</v>
      </c>
      <c r="L181" s="27" t="n">
        <v>0</v>
      </c>
      <c r="M181" s="27" t="n">
        <v>0</v>
      </c>
      <c r="N181" s="27" t="n">
        <v>0</v>
      </c>
      <c r="O181" s="27" t="n">
        <v>0</v>
      </c>
      <c r="P181" s="27" t="n">
        <v>0</v>
      </c>
      <c r="Q181" s="27" t="n">
        <v>0</v>
      </c>
      <c r="R181" s="27" t="n">
        <v>0</v>
      </c>
      <c r="S181" s="27" t="n">
        <v>0</v>
      </c>
      <c r="T181" s="27" t="n">
        <v>0</v>
      </c>
      <c r="U181" s="27" t="n">
        <v>0</v>
      </c>
      <c r="V181" s="27" t="n">
        <v>0</v>
      </c>
      <c r="W181" s="27" t="n">
        <v>0</v>
      </c>
      <c r="X181" s="27" t="n">
        <v>0</v>
      </c>
      <c r="Y181" s="27" t="n">
        <v>0</v>
      </c>
      <c r="Z181" s="27" t="n">
        <v>2554</v>
      </c>
      <c r="AA181" s="27" t="n">
        <v>0</v>
      </c>
      <c r="AB181" s="43" t="n">
        <v>0</v>
      </c>
      <c r="AC181" s="43" t="n">
        <v>0</v>
      </c>
      <c r="AD181" s="43" t="n">
        <v>0</v>
      </c>
      <c r="AE181" s="43" t="n">
        <v>0</v>
      </c>
      <c r="AF181" s="43" t="n">
        <v>0</v>
      </c>
      <c r="AG181" s="43" t="n">
        <v>0</v>
      </c>
      <c r="AH181" s="43" t="n">
        <v>0</v>
      </c>
      <c r="AJ181" s="27" t="n">
        <v>0</v>
      </c>
      <c r="AK181" s="27" t="n">
        <v>0</v>
      </c>
      <c r="AL181" s="27" t="n">
        <v>0</v>
      </c>
      <c r="AM181" s="27" t="n">
        <v>0</v>
      </c>
      <c r="AN181" s="27" t="n">
        <v>2554</v>
      </c>
      <c r="AO181" s="28">
        <f>AA181+AB181+AC181+AD181</f>
        <v/>
      </c>
      <c r="AP181" s="28">
        <f>AE181+AF181+AG181+AH181</f>
        <v/>
      </c>
      <c r="AQ181" s="43" t="n">
        <v>0</v>
      </c>
      <c r="AR181" s="43" t="n">
        <v>0</v>
      </c>
      <c r="AS181" s="43" t="n">
        <v>0</v>
      </c>
    </row>
    <row r="182">
      <c r="C182" s="8" t="inlineStr">
        <is>
          <t>Acquisitions of Businesses and Intangible Assets</t>
        </is>
      </c>
      <c r="G182" s="27" t="n">
        <v>0</v>
      </c>
      <c r="H182" s="27" t="n">
        <v>-259</v>
      </c>
      <c r="I182" s="27" t="n">
        <v>-71</v>
      </c>
      <c r="J182" s="27" t="n">
        <v>-521</v>
      </c>
      <c r="K182" s="27" t="n">
        <v>-853</v>
      </c>
      <c r="L182" s="27" t="n">
        <v>-363</v>
      </c>
      <c r="M182" s="27" t="n">
        <v>-34</v>
      </c>
      <c r="N182" s="27" t="n">
        <v>-62</v>
      </c>
      <c r="O182" s="27" t="n">
        <v>-444</v>
      </c>
      <c r="P182" s="27" t="n">
        <v>-83</v>
      </c>
      <c r="Q182" s="27" t="n">
        <v>-38</v>
      </c>
      <c r="R182" s="27" t="n">
        <v>-64</v>
      </c>
      <c r="S182" s="27" t="n">
        <v>-72</v>
      </c>
      <c r="T182" s="27" t="n">
        <v>-57</v>
      </c>
      <c r="U182" s="27" t="n">
        <v>-132</v>
      </c>
      <c r="V182" s="27" t="n">
        <v>-9</v>
      </c>
      <c r="W182" s="27" t="n">
        <v>0</v>
      </c>
      <c r="X182" s="27" t="n">
        <v>-62</v>
      </c>
      <c r="Y182" s="27" t="n">
        <v>-753</v>
      </c>
      <c r="Z182" s="27" t="n">
        <v>-3416</v>
      </c>
      <c r="AA182" s="27" t="n">
        <v>-372</v>
      </c>
      <c r="AB182" s="43" t="n">
        <v>0</v>
      </c>
      <c r="AC182" s="43" t="n">
        <v>0</v>
      </c>
      <c r="AD182" s="43" t="n">
        <v>0</v>
      </c>
      <c r="AE182" s="43" t="n">
        <v>0</v>
      </c>
      <c r="AF182" s="43" t="n">
        <v>0</v>
      </c>
      <c r="AG182" s="43" t="n">
        <v>0</v>
      </c>
      <c r="AH182" s="43" t="n">
        <v>0</v>
      </c>
      <c r="AJ182" s="27" t="n">
        <v>-851</v>
      </c>
      <c r="AK182" s="27" t="n">
        <v>-1312</v>
      </c>
      <c r="AL182" s="27" t="n">
        <v>-629</v>
      </c>
      <c r="AM182" s="27" t="n">
        <v>-270</v>
      </c>
      <c r="AN182" s="27" t="n">
        <v>-4231</v>
      </c>
      <c r="AO182" s="28">
        <f>AA182+AB182+AC182+AD182</f>
        <v/>
      </c>
      <c r="AP182" s="28">
        <f>AE182+AF182+AG182+AH182</f>
        <v/>
      </c>
      <c r="AQ182" s="43" t="n">
        <v>0</v>
      </c>
      <c r="AR182" s="43" t="n">
        <v>0</v>
      </c>
      <c r="AS182" s="43" t="n">
        <v>0</v>
      </c>
    </row>
    <row r="183">
      <c r="C183" s="8" t="inlineStr">
        <is>
          <t>Other Investing Activities</t>
        </is>
      </c>
      <c r="G183" s="27" t="n">
        <v>-2</v>
      </c>
      <c r="H183" s="27" t="n">
        <v>-60</v>
      </c>
      <c r="I183" s="27" t="n">
        <v>-98</v>
      </c>
      <c r="J183" s="27" t="n">
        <v>-124</v>
      </c>
      <c r="K183" s="27" t="n">
        <v>-10</v>
      </c>
      <c r="L183" s="27" t="n">
        <v>-7</v>
      </c>
      <c r="M183" s="27" t="n">
        <v>16</v>
      </c>
      <c r="N183" s="27" t="n">
        <v>2</v>
      </c>
      <c r="O183" s="27" t="n">
        <v>75</v>
      </c>
      <c r="P183" s="27" t="n">
        <v>-85</v>
      </c>
      <c r="Q183" s="27" t="n">
        <v>-10</v>
      </c>
      <c r="R183" s="27" t="n">
        <v>-3</v>
      </c>
      <c r="S183" s="27" t="n">
        <v>0</v>
      </c>
      <c r="T183" s="27" t="n">
        <v>-12</v>
      </c>
      <c r="U183" s="27" t="n">
        <v>124</v>
      </c>
      <c r="V183" s="27" t="n">
        <v>17</v>
      </c>
      <c r="W183" s="27" t="n">
        <v>-90</v>
      </c>
      <c r="X183" s="27" t="n">
        <v>104</v>
      </c>
      <c r="Y183" s="27" t="n">
        <v>-62</v>
      </c>
      <c r="Z183" s="27" t="n">
        <v>230</v>
      </c>
      <c r="AA183" s="27" t="n">
        <v>155</v>
      </c>
      <c r="AB183" s="43" t="n">
        <v>0</v>
      </c>
      <c r="AC183" s="43" t="n">
        <v>0</v>
      </c>
      <c r="AD183" s="43" t="n">
        <v>0</v>
      </c>
      <c r="AE183" s="43" t="n">
        <v>0</v>
      </c>
      <c r="AF183" s="43" t="n">
        <v>0</v>
      </c>
      <c r="AG183" s="43" t="n">
        <v>0</v>
      </c>
      <c r="AH183" s="43" t="n">
        <v>0</v>
      </c>
      <c r="AJ183" s="27" t="n">
        <v>-284</v>
      </c>
      <c r="AK183" s="27" t="n">
        <v>1</v>
      </c>
      <c r="AL183" s="27" t="n">
        <v>-23</v>
      </c>
      <c r="AM183" s="27" t="n">
        <v>129</v>
      </c>
      <c r="AN183" s="27" t="n">
        <v>182</v>
      </c>
      <c r="AO183" s="28">
        <f>AA183+AB183+AC183+AD183</f>
        <v/>
      </c>
      <c r="AP183" s="28">
        <f>AE183+AF183+AG183+AH183</f>
        <v/>
      </c>
      <c r="AQ183" s="43" t="n">
        <v>0</v>
      </c>
      <c r="AR183" s="43" t="n">
        <v>0</v>
      </c>
      <c r="AS183" s="43" t="n">
        <v>0</v>
      </c>
    </row>
    <row r="184">
      <c r="B184" s="6" t="inlineStr">
        <is>
          <t>Cash Flow from Investing Activities</t>
        </is>
      </c>
      <c r="G184" s="29">
        <f>G175+G176+G177+G178+G179+G180+G181+G182+G183</f>
        <v/>
      </c>
      <c r="H184" s="29">
        <f>H175+H176+H177+H178+H179+H180+H181+H182+H183</f>
        <v/>
      </c>
      <c r="I184" s="29">
        <f>I175+I176+I177+I178+I179+I180+I181+I182+I183</f>
        <v/>
      </c>
      <c r="J184" s="29">
        <f>J175+J176+J177+J178+J179+J180+J181+J182+J183</f>
        <v/>
      </c>
      <c r="K184" s="29">
        <f>K175+K176+K177+K178+K179+K180+K181+K182+K183</f>
        <v/>
      </c>
      <c r="L184" s="29">
        <f>L175+L176+L177+L178+L179+L180+L181+L182+L183</f>
        <v/>
      </c>
      <c r="M184" s="29">
        <f>M175+M176+M177+M178+M179+M180+M181+M182+M183</f>
        <v/>
      </c>
      <c r="N184" s="29">
        <f>N175+N176+N177+N178+N179+N180+N181+N182+N183</f>
        <v/>
      </c>
      <c r="O184" s="29">
        <f>O175+O176+O177+O178+O179+O180+O181+O182+O183</f>
        <v/>
      </c>
      <c r="P184" s="29">
        <f>P175+P176+P177+P178+P179+P180+P181+P182+P183</f>
        <v/>
      </c>
      <c r="Q184" s="29">
        <f>Q175+Q176+Q177+Q178+Q179+Q180+Q181+Q182+Q183</f>
        <v/>
      </c>
      <c r="R184" s="29">
        <f>R175+R176+R177+R178+R179+R180+R181+R182+R183</f>
        <v/>
      </c>
      <c r="S184" s="29">
        <f>S175+S176+S177+S178+S179+S180+S181+S182+S183</f>
        <v/>
      </c>
      <c r="T184" s="29">
        <f>T175+T176+T177+T178+T179+T180+T181+T182+T183</f>
        <v/>
      </c>
      <c r="U184" s="29">
        <f>U175+U176+U177+U178+U179+U180+U181+U182+U183</f>
        <v/>
      </c>
      <c r="V184" s="29">
        <f>V175+V176+V177+V178+V179+V180+V181+V182+V183</f>
        <v/>
      </c>
      <c r="W184" s="29">
        <f>W175+W176+W177+W178+W179+W180+W181+W182+W183</f>
        <v/>
      </c>
      <c r="X184" s="29">
        <f>X175+X176+X177+X178+X179+X180+X181+X182+X183</f>
        <v/>
      </c>
      <c r="Y184" s="29">
        <f>Y175+Y176+Y177+Y178+Y179+Y180+Y181+Y182+Y183</f>
        <v/>
      </c>
      <c r="Z184" s="29">
        <f>Z175+Z176+Z177+Z178+Z179+Z180+Z181+Z182+Z183</f>
        <v/>
      </c>
      <c r="AA184" s="29">
        <f>AA175+AA176+AA177+AA178+AA179+AA180+AA181+AA182+AA183</f>
        <v/>
      </c>
      <c r="AB184" s="29">
        <f>AB175+AB176+AB177+AB178+AB179+AB180+AB181+AB182+AB183</f>
        <v/>
      </c>
      <c r="AC184" s="29">
        <f>AC175+AC176+AC177+AC178+AC179+AC180+AC181+AC182+AC183</f>
        <v/>
      </c>
      <c r="AD184" s="29">
        <f>AD175+AD176+AD177+AD178+AD179+AD180+AD181+AD182+AD183</f>
        <v/>
      </c>
      <c r="AE184" s="29">
        <f>AE175+AE176+AE177+AE178+AE179+AE180+AE181+AE182+AE183</f>
        <v/>
      </c>
      <c r="AF184" s="29">
        <f>AF175+AF176+AF177+AF178+AF179+AF180+AF181+AF182+AF183</f>
        <v/>
      </c>
      <c r="AG184" s="29">
        <f>AG175+AG176+AG177+AG178+AG179+AG180+AG181+AG182+AG183</f>
        <v/>
      </c>
      <c r="AH184" s="29">
        <f>AH175+AH176+AH177+AH178+AH179+AH180+AH181+AH182+AH183</f>
        <v/>
      </c>
      <c r="AJ184" s="29">
        <f>AJ175+AJ176+AJ177+AJ178+AJ179+AJ180+AJ181+AJ182+AJ183</f>
        <v/>
      </c>
      <c r="AK184" s="29">
        <f>AK175+AK176+AK177+AK178+AK179+AK180+AK181+AK182+AK183</f>
        <v/>
      </c>
      <c r="AL184" s="29">
        <f>AL175+AL176+AL177+AL178+AL179+AL180+AL181+AL182+AL183</f>
        <v/>
      </c>
      <c r="AM184" s="29">
        <f>AM175+AM176+AM177+AM178+AM179+AM180+AM181+AM182+AM183</f>
        <v/>
      </c>
      <c r="AN184" s="29">
        <f>AN175+AN176+AN177+AN178+AN179+AN180+AN181+AN182+AN183</f>
        <v/>
      </c>
      <c r="AO184" s="30">
        <f>AA184+AB184+AC184+AD184</f>
        <v/>
      </c>
      <c r="AP184" s="30">
        <f>AE184+AF184+AG184+AH184</f>
        <v/>
      </c>
      <c r="AQ184" s="29">
        <f>AQ175+AQ176+AQ177+AQ178+AQ179+AQ180+AQ181+AQ182+AQ183</f>
        <v/>
      </c>
      <c r="AR184" s="29">
        <f>AR175+AR176+AR177+AR178+AR179+AR180+AR181+AR182+AR183</f>
        <v/>
      </c>
      <c r="AS184" s="29">
        <f>AS175+AS176+AS177+AS178+AS179+AS180+AS181+AS182+AS183</f>
        <v/>
      </c>
    </row>
    <row r="185">
      <c r="D185" s="3" t="inlineStr">
        <is>
          <t>Recon: CFI</t>
        </is>
      </c>
      <c r="G185" s="31">
        <f>IF(_reported!G21="","",G184-_reported!G21)</f>
        <v/>
      </c>
      <c r="H185" s="31">
        <f>IF(_reported!H21="","",H184-_reported!H21)</f>
        <v/>
      </c>
      <c r="I185" s="31">
        <f>IF(_reported!I21="","",I184-_reported!I21)</f>
        <v/>
      </c>
      <c r="J185" s="31">
        <f>IF(_reported!J21="","",J184-_reported!J21)</f>
        <v/>
      </c>
      <c r="K185" s="31">
        <f>IF(_reported!K21="","",K184-_reported!K21)</f>
        <v/>
      </c>
      <c r="L185" s="31">
        <f>IF(_reported!L21="","",L184-_reported!L21)</f>
        <v/>
      </c>
      <c r="M185" s="31">
        <f>IF(_reported!M21="","",M184-_reported!M21)</f>
        <v/>
      </c>
      <c r="N185" s="31">
        <f>IF(_reported!N21="","",N184-_reported!N21)</f>
        <v/>
      </c>
      <c r="O185" s="31">
        <f>IF(_reported!O21="","",O184-_reported!O21)</f>
        <v/>
      </c>
      <c r="P185" s="31">
        <f>IF(_reported!P21="","",P184-_reported!P21)</f>
        <v/>
      </c>
      <c r="Q185" s="31">
        <f>IF(_reported!Q21="","",Q184-_reported!Q21)</f>
        <v/>
      </c>
      <c r="R185" s="31">
        <f>IF(_reported!R21="","",R184-_reported!R21)</f>
        <v/>
      </c>
      <c r="S185" s="31">
        <f>IF(_reported!S21="","",S184-_reported!S21)</f>
        <v/>
      </c>
      <c r="T185" s="31">
        <f>IF(_reported!T21="","",T184-_reported!T21)</f>
        <v/>
      </c>
      <c r="U185" s="31">
        <f>IF(_reported!U21="","",U184-_reported!U21)</f>
        <v/>
      </c>
      <c r="V185" s="31">
        <f>IF(_reported!V21="","",V184-_reported!V21)</f>
        <v/>
      </c>
      <c r="W185" s="31">
        <f>IF(_reported!W21="","",W184-_reported!W21)</f>
        <v/>
      </c>
      <c r="X185" s="31">
        <f>IF(_reported!X21="","",X184-_reported!X21)</f>
        <v/>
      </c>
      <c r="Y185" s="31">
        <f>IF(_reported!Y21="","",Y184-_reported!Y21)</f>
        <v/>
      </c>
      <c r="Z185" s="31">
        <f>IF(_reported!Z21="","",Z184-_reported!Z21)</f>
        <v/>
      </c>
      <c r="AA185" s="31">
        <f>IF(_reported!AA21="","",AA184-_reported!AA21)</f>
        <v/>
      </c>
      <c r="AJ185" s="31">
        <f>IF(_reported!AJ21="","",AJ184-_reported!AJ21)</f>
        <v/>
      </c>
      <c r="AK185" s="31">
        <f>IF(_reported!AK21="","",AK184-_reported!AK21)</f>
        <v/>
      </c>
      <c r="AL185" s="31">
        <f>IF(_reported!AL21="","",AL184-_reported!AL21)</f>
        <v/>
      </c>
      <c r="AM185" s="31">
        <f>IF(_reported!AM21="","",AM184-_reported!AM21)</f>
        <v/>
      </c>
      <c r="AN185" s="31">
        <f>IF(_reported!AN21="","",AN184-_reported!AN21)</f>
        <v/>
      </c>
    </row>
    <row r="186"/>
    <row r="187">
      <c r="C187" s="8" t="inlineStr">
        <is>
          <t>Taxes Paid re: Net Share Settlement of Equity Awards</t>
        </is>
      </c>
      <c r="G187" s="25" t="n">
        <v>-1077</v>
      </c>
      <c r="H187" s="25" t="n">
        <v>-1355</v>
      </c>
      <c r="I187" s="25" t="n">
        <v>-1575</v>
      </c>
      <c r="J187" s="25" t="n">
        <v>-1508</v>
      </c>
      <c r="K187" s="25" t="n">
        <v>-925</v>
      </c>
      <c r="L187" s="25" t="n">
        <v>-1002</v>
      </c>
      <c r="M187" s="25" t="n">
        <v>-1011</v>
      </c>
      <c r="N187" s="25" t="n">
        <v>-657</v>
      </c>
      <c r="O187" s="25" t="n">
        <v>-1009</v>
      </c>
      <c r="P187" s="25" t="n">
        <v>-1692</v>
      </c>
      <c r="Q187" s="25" t="n">
        <v>-2088</v>
      </c>
      <c r="R187" s="25" t="n">
        <v>-2223</v>
      </c>
      <c r="S187" s="25" t="n">
        <v>-3162</v>
      </c>
      <c r="T187" s="25" t="n">
        <v>-3208</v>
      </c>
      <c r="U187" s="25" t="n">
        <v>-3543</v>
      </c>
      <c r="V187" s="25" t="n">
        <v>-3857</v>
      </c>
      <c r="W187" s="25" t="n">
        <v>-4883</v>
      </c>
      <c r="X187" s="25" t="n">
        <v>-4110</v>
      </c>
      <c r="Y187" s="25" t="n">
        <v>-5135</v>
      </c>
      <c r="Z187" s="25" t="n">
        <v>-4272</v>
      </c>
      <c r="AA187" s="25" t="n">
        <v>-4423</v>
      </c>
      <c r="AB187" s="26">
        <f>-AB13*AB150</f>
        <v/>
      </c>
      <c r="AC187" s="26">
        <f>-AC13*AC150</f>
        <v/>
      </c>
      <c r="AD187" s="26">
        <f>-AD13*AD150</f>
        <v/>
      </c>
      <c r="AE187" s="26">
        <f>-AE13*AE150</f>
        <v/>
      </c>
      <c r="AF187" s="26">
        <f>-AF13*AF150</f>
        <v/>
      </c>
      <c r="AG187" s="26">
        <f>-AG13*AG150</f>
        <v/>
      </c>
      <c r="AH187" s="26">
        <f>-AH13*AH150</f>
        <v/>
      </c>
      <c r="AJ187" s="25" t="n">
        <v>-5515</v>
      </c>
      <c r="AK187" s="25" t="n">
        <v>-3595</v>
      </c>
      <c r="AL187" s="25" t="n">
        <v>-7012</v>
      </c>
      <c r="AM187" s="25" t="n">
        <v>-13770</v>
      </c>
      <c r="AN187" s="25" t="n">
        <v>-18400</v>
      </c>
      <c r="AO187" s="26">
        <f>AA187+AB187+AC187+AD187</f>
        <v/>
      </c>
      <c r="AP187" s="26">
        <f>AE187+AF187+AG187+AH187</f>
        <v/>
      </c>
      <c r="AQ187" s="26">
        <f>-AQ13*AQ150</f>
        <v/>
      </c>
      <c r="AR187" s="26">
        <f>-AR13*AR150</f>
        <v/>
      </c>
      <c r="AS187" s="26">
        <f>-AS13*AS150</f>
        <v/>
      </c>
    </row>
    <row r="188">
      <c r="C188" s="8" t="inlineStr">
        <is>
          <t>Repurchases of Class A Common Stock (halted after Q3'25)</t>
        </is>
      </c>
      <c r="G188" s="27" t="n">
        <v>-3939</v>
      </c>
      <c r="H188" s="27" t="n">
        <v>-7079</v>
      </c>
      <c r="I188" s="27" t="n">
        <v>-13458</v>
      </c>
      <c r="J188" s="27" t="n">
        <v>-20061</v>
      </c>
      <c r="K188" s="27" t="n">
        <v>-9506</v>
      </c>
      <c r="L188" s="27" t="n">
        <v>-5233</v>
      </c>
      <c r="M188" s="27" t="n">
        <v>-6354</v>
      </c>
      <c r="N188" s="27" t="n">
        <v>-6863</v>
      </c>
      <c r="O188" s="27" t="n">
        <v>-9365</v>
      </c>
      <c r="P188" s="27" t="n">
        <v>-898</v>
      </c>
      <c r="Q188" s="27" t="n">
        <v>-3569</v>
      </c>
      <c r="R188" s="27" t="n">
        <v>-5942</v>
      </c>
      <c r="S188" s="27" t="n">
        <v>-15008</v>
      </c>
      <c r="T188" s="27" t="n">
        <v>-6299</v>
      </c>
      <c r="U188" s="27" t="n">
        <v>-8818</v>
      </c>
      <c r="V188" s="27" t="n">
        <v>0</v>
      </c>
      <c r="W188" s="27" t="n">
        <v>-12754</v>
      </c>
      <c r="X188" s="27" t="n">
        <v>-10167</v>
      </c>
      <c r="Y188" s="27" t="n">
        <v>-3327</v>
      </c>
      <c r="Z188" s="27" t="n">
        <v>0</v>
      </c>
      <c r="AA188" s="27" t="n">
        <v>0</v>
      </c>
      <c r="AB188" s="43" t="n">
        <v>0</v>
      </c>
      <c r="AC188" s="43" t="n">
        <v>0</v>
      </c>
      <c r="AD188" s="43" t="n">
        <v>0</v>
      </c>
      <c r="AE188" s="43" t="n">
        <v>0</v>
      </c>
      <c r="AF188" s="43" t="n">
        <v>0</v>
      </c>
      <c r="AG188" s="43" t="n">
        <v>0</v>
      </c>
      <c r="AH188" s="43" t="n">
        <v>0</v>
      </c>
      <c r="AJ188" s="27" t="n">
        <v>-44537</v>
      </c>
      <c r="AK188" s="27" t="n">
        <v>-27956</v>
      </c>
      <c r="AL188" s="27" t="n">
        <v>-19774</v>
      </c>
      <c r="AM188" s="27" t="n">
        <v>-30125</v>
      </c>
      <c r="AN188" s="27" t="n">
        <v>-26248</v>
      </c>
      <c r="AO188" s="28">
        <f>AA188+AB188+AC188+AD188</f>
        <v/>
      </c>
      <c r="AP188" s="28">
        <f>AE188+AF188+AG188+AH188</f>
        <v/>
      </c>
      <c r="AQ188" s="43" t="n">
        <v>0</v>
      </c>
      <c r="AR188" s="43" t="n">
        <v>0</v>
      </c>
      <c r="AS188" s="43" t="n">
        <v>0</v>
      </c>
    </row>
    <row r="189">
      <c r="C189" s="8" t="inlineStr">
        <is>
          <t>Dividends and Dividend Equivalents (from Q1'24)</t>
        </is>
      </c>
      <c r="G189" s="27" t="n">
        <v>0</v>
      </c>
      <c r="H189" s="27" t="n">
        <v>0</v>
      </c>
      <c r="I189" s="27" t="n">
        <v>0</v>
      </c>
      <c r="J189" s="27" t="n">
        <v>0</v>
      </c>
      <c r="K189" s="27" t="n">
        <v>0</v>
      </c>
      <c r="L189" s="27" t="n">
        <v>0</v>
      </c>
      <c r="M189" s="27" t="n">
        <v>0</v>
      </c>
      <c r="N189" s="27" t="n">
        <v>0</v>
      </c>
      <c r="O189" s="27" t="n">
        <v>0</v>
      </c>
      <c r="P189" s="27" t="n">
        <v>0</v>
      </c>
      <c r="Q189" s="27" t="n">
        <v>0</v>
      </c>
      <c r="R189" s="27" t="n">
        <v>0</v>
      </c>
      <c r="S189" s="27" t="n">
        <v>-1273</v>
      </c>
      <c r="T189" s="27" t="n">
        <v>-1266</v>
      </c>
      <c r="U189" s="27" t="n">
        <v>-1263</v>
      </c>
      <c r="V189" s="27" t="n">
        <v>-1270</v>
      </c>
      <c r="W189" s="27" t="n">
        <v>-1329</v>
      </c>
      <c r="X189" s="27" t="n">
        <v>-1327</v>
      </c>
      <c r="Y189" s="27" t="n">
        <v>-1330</v>
      </c>
      <c r="Z189" s="27" t="n">
        <v>-1338</v>
      </c>
      <c r="AA189" s="27" t="n">
        <v>-1346</v>
      </c>
      <c r="AB189" s="28">
        <f>X189*(1+0.08)</f>
        <v/>
      </c>
      <c r="AC189" s="28">
        <f>Y189*(1+0.08)</f>
        <v/>
      </c>
      <c r="AD189" s="28">
        <f>Z189*(1+0.08)</f>
        <v/>
      </c>
      <c r="AE189" s="28">
        <f>AA189*(1+0.08)</f>
        <v/>
      </c>
      <c r="AF189" s="28">
        <f>AB189*(1+0.08)</f>
        <v/>
      </c>
      <c r="AG189" s="28">
        <f>AC189*(1+0.08)</f>
        <v/>
      </c>
      <c r="AH189" s="28">
        <f>AD189*(1+0.08)</f>
        <v/>
      </c>
      <c r="AJ189" s="27" t="n">
        <v>0</v>
      </c>
      <c r="AK189" s="27" t="n">
        <v>0</v>
      </c>
      <c r="AL189" s="27" t="n">
        <v>0</v>
      </c>
      <c r="AM189" s="27" t="n">
        <v>-5072</v>
      </c>
      <c r="AN189" s="27" t="n">
        <v>-5324</v>
      </c>
      <c r="AO189" s="28">
        <f>AA189+AB189+AC189+AD189</f>
        <v/>
      </c>
      <c r="AP189" s="28">
        <f>AE189+AF189+AG189+AH189</f>
        <v/>
      </c>
      <c r="AQ189" s="28">
        <f>AP189*(1+0.08)</f>
        <v/>
      </c>
      <c r="AR189" s="28">
        <f>AQ189*(1+0.08)</f>
        <v/>
      </c>
      <c r="AS189" s="28">
        <f>AR189*(1+0.08)</f>
        <v/>
      </c>
    </row>
    <row r="190">
      <c r="C190" s="8" t="inlineStr">
        <is>
          <t>Proceeds from Issuance of Long-term Debt, Net ($30B Q4'25)</t>
        </is>
      </c>
      <c r="G190" s="27" t="n">
        <v>0</v>
      </c>
      <c r="H190" s="27" t="n">
        <v>0</v>
      </c>
      <c r="I190" s="27" t="n">
        <v>0</v>
      </c>
      <c r="J190" s="27" t="n">
        <v>0</v>
      </c>
      <c r="K190" s="27" t="n">
        <v>0</v>
      </c>
      <c r="L190" s="27" t="n">
        <v>0</v>
      </c>
      <c r="M190" s="27" t="n">
        <v>9921</v>
      </c>
      <c r="N190" s="27" t="n">
        <v>0</v>
      </c>
      <c r="O190" s="27" t="n">
        <v>0</v>
      </c>
      <c r="P190" s="27" t="n">
        <v>8455</v>
      </c>
      <c r="Q190" s="27" t="n">
        <v>0</v>
      </c>
      <c r="R190" s="27" t="n">
        <v>0</v>
      </c>
      <c r="S190" s="27" t="n">
        <v>0</v>
      </c>
      <c r="T190" s="27" t="n">
        <v>0</v>
      </c>
      <c r="U190" s="27" t="n">
        <v>10432</v>
      </c>
      <c r="V190" s="27" t="n">
        <v>0</v>
      </c>
      <c r="W190" s="27" t="n">
        <v>0</v>
      </c>
      <c r="X190" s="27" t="n">
        <v>0</v>
      </c>
      <c r="Y190" s="27" t="n">
        <v>0</v>
      </c>
      <c r="Z190" s="27" t="n">
        <v>29906</v>
      </c>
      <c r="AA190" s="27" t="n">
        <v>0</v>
      </c>
      <c r="AB190" s="43" t="n">
        <v>0</v>
      </c>
      <c r="AC190" s="43" t="n">
        <v>0</v>
      </c>
      <c r="AD190" s="43" t="n">
        <v>15000</v>
      </c>
      <c r="AE190" s="43" t="n">
        <v>0</v>
      </c>
      <c r="AF190" s="43" t="n">
        <v>15000</v>
      </c>
      <c r="AG190" s="43" t="n">
        <v>0</v>
      </c>
      <c r="AH190" s="43" t="n">
        <v>15000</v>
      </c>
      <c r="AJ190" s="27" t="n">
        <v>0</v>
      </c>
      <c r="AK190" s="27" t="n">
        <v>9921</v>
      </c>
      <c r="AL190" s="27" t="n">
        <v>8455</v>
      </c>
      <c r="AM190" s="27" t="n">
        <v>10432</v>
      </c>
      <c r="AN190" s="27" t="n">
        <v>29906</v>
      </c>
      <c r="AO190" s="28">
        <f>AA190+AB190+AC190+AD190</f>
        <v/>
      </c>
      <c r="AP190" s="28">
        <f>AE190+AF190+AG190+AH190</f>
        <v/>
      </c>
      <c r="AQ190" s="43" t="n">
        <v>25000</v>
      </c>
      <c r="AR190" s="43" t="n">
        <v>20000</v>
      </c>
      <c r="AS190" s="43" t="n">
        <v>15000</v>
      </c>
    </row>
    <row r="191">
      <c r="C191" s="8" t="inlineStr">
        <is>
          <t>Principal Payments on Finance Leases</t>
        </is>
      </c>
      <c r="G191" s="27" t="n">
        <v>-151</v>
      </c>
      <c r="H191" s="27" t="n">
        <v>-123</v>
      </c>
      <c r="I191" s="27" t="n">
        <v>-231</v>
      </c>
      <c r="J191" s="27" t="n">
        <v>-172</v>
      </c>
      <c r="K191" s="27" t="n">
        <v>-233</v>
      </c>
      <c r="L191" s="27" t="n">
        <v>-219</v>
      </c>
      <c r="M191" s="27" t="n">
        <v>-163</v>
      </c>
      <c r="N191" s="27" t="n">
        <v>-235</v>
      </c>
      <c r="O191" s="27" t="n">
        <v>-264</v>
      </c>
      <c r="P191" s="27" t="n">
        <v>-220</v>
      </c>
      <c r="Q191" s="27" t="n">
        <v>-267</v>
      </c>
      <c r="R191" s="27" t="n">
        <v>-307</v>
      </c>
      <c r="S191" s="27" t="n">
        <v>-315</v>
      </c>
      <c r="T191" s="27" t="n">
        <v>-299</v>
      </c>
      <c r="U191" s="27" t="n">
        <v>-944</v>
      </c>
      <c r="V191" s="27" t="n">
        <v>-411</v>
      </c>
      <c r="W191" s="27" t="n">
        <v>-751</v>
      </c>
      <c r="X191" s="27" t="n">
        <v>-474</v>
      </c>
      <c r="Y191" s="27" t="n">
        <v>-545</v>
      </c>
      <c r="Z191" s="27" t="n">
        <v>-754</v>
      </c>
      <c r="AA191" s="27" t="n">
        <v>-843</v>
      </c>
      <c r="AB191" s="28">
        <f>-AB13*AB147</f>
        <v/>
      </c>
      <c r="AC191" s="28">
        <f>-AC13*AC147</f>
        <v/>
      </c>
      <c r="AD191" s="28">
        <f>-AD13*AD147</f>
        <v/>
      </c>
      <c r="AE191" s="28">
        <f>-AE13*AE147</f>
        <v/>
      </c>
      <c r="AF191" s="28">
        <f>-AF13*AF147</f>
        <v/>
      </c>
      <c r="AG191" s="28">
        <f>-AG13*AG147</f>
        <v/>
      </c>
      <c r="AH191" s="28">
        <f>-AH13*AH147</f>
        <v/>
      </c>
      <c r="AJ191" s="27" t="n">
        <v>-677</v>
      </c>
      <c r="AK191" s="27" t="n">
        <v>-850</v>
      </c>
      <c r="AL191" s="27" t="n">
        <v>-1058</v>
      </c>
      <c r="AM191" s="27" t="n">
        <v>-1969</v>
      </c>
      <c r="AN191" s="27" t="n">
        <v>-2524</v>
      </c>
      <c r="AO191" s="28">
        <f>AA191+AB191+AC191+AD191</f>
        <v/>
      </c>
      <c r="AP191" s="28">
        <f>AE191+AF191+AG191+AH191</f>
        <v/>
      </c>
      <c r="AQ191" s="28">
        <f>-AQ13*AQ147</f>
        <v/>
      </c>
      <c r="AR191" s="28">
        <f>-AR13*AR147</f>
        <v/>
      </c>
      <c r="AS191" s="28">
        <f>-AS13*AS147</f>
        <v/>
      </c>
    </row>
    <row r="192">
      <c r="C192" s="8" t="inlineStr">
        <is>
          <t>Net Change in Bank Overdrafts (2021-2022)</t>
        </is>
      </c>
      <c r="G192" s="27" t="n">
        <v>-50</v>
      </c>
      <c r="H192" s="27" t="n">
        <v>53</v>
      </c>
      <c r="I192" s="27" t="n">
        <v>12</v>
      </c>
      <c r="J192" s="27" t="n">
        <v>-1</v>
      </c>
      <c r="K192" s="27" t="n">
        <v>20</v>
      </c>
      <c r="L192" s="27" t="n">
        <v>-79</v>
      </c>
      <c r="M192" s="27" t="n">
        <v>-191</v>
      </c>
      <c r="N192" s="27" t="n">
        <v>250</v>
      </c>
      <c r="O192" s="27" t="n">
        <v>0</v>
      </c>
      <c r="P192" s="27" t="n">
        <v>0</v>
      </c>
      <c r="Q192" s="27" t="n">
        <v>0</v>
      </c>
      <c r="R192" s="27" t="n">
        <v>0</v>
      </c>
      <c r="S192" s="27" t="n">
        <v>0</v>
      </c>
      <c r="T192" s="27" t="n">
        <v>0</v>
      </c>
      <c r="U192" s="27" t="n">
        <v>0</v>
      </c>
      <c r="V192" s="27" t="n">
        <v>0</v>
      </c>
      <c r="W192" s="27" t="n">
        <v>0</v>
      </c>
      <c r="X192" s="27" t="n">
        <v>0</v>
      </c>
      <c r="Y192" s="27" t="n">
        <v>0</v>
      </c>
      <c r="Z192" s="27" t="n">
        <v>0</v>
      </c>
      <c r="AA192" s="27" t="n">
        <v>0</v>
      </c>
      <c r="AB192" s="43" t="n">
        <v>0</v>
      </c>
      <c r="AC192" s="43" t="n">
        <v>0</v>
      </c>
      <c r="AD192" s="43" t="n">
        <v>0</v>
      </c>
      <c r="AE192" s="43" t="n">
        <v>0</v>
      </c>
      <c r="AF192" s="43" t="n">
        <v>0</v>
      </c>
      <c r="AG192" s="43" t="n">
        <v>0</v>
      </c>
      <c r="AH192" s="43" t="n">
        <v>0</v>
      </c>
      <c r="AJ192" s="27" t="n">
        <v>14</v>
      </c>
      <c r="AK192" s="27" t="n">
        <v>0</v>
      </c>
      <c r="AL192" s="27" t="n">
        <v>0</v>
      </c>
      <c r="AM192" s="27" t="n">
        <v>0</v>
      </c>
      <c r="AN192" s="27" t="n">
        <v>0</v>
      </c>
      <c r="AO192" s="28">
        <f>AA192+AB192+AC192+AD192</f>
        <v/>
      </c>
      <c r="AP192" s="28">
        <f>AE192+AF192+AG192+AH192</f>
        <v/>
      </c>
      <c r="AQ192" s="43" t="n">
        <v>0</v>
      </c>
      <c r="AR192" s="43" t="n">
        <v>0</v>
      </c>
      <c r="AS192" s="43" t="n">
        <v>0</v>
      </c>
    </row>
    <row r="193">
      <c r="C193" s="8" t="inlineStr">
        <is>
          <t>Other Financing Activities</t>
        </is>
      </c>
      <c r="G193" s="27" t="n">
        <v>32</v>
      </c>
      <c r="H193" s="27" t="n">
        <v>-45</v>
      </c>
      <c r="I193" s="27" t="n">
        <v>0</v>
      </c>
      <c r="J193" s="27" t="n">
        <v>0</v>
      </c>
      <c r="K193" s="27" t="n">
        <v>-16</v>
      </c>
      <c r="L193" s="27" t="n">
        <v>-30</v>
      </c>
      <c r="M193" s="27" t="n">
        <v>-55</v>
      </c>
      <c r="N193" s="27" t="n">
        <v>445</v>
      </c>
      <c r="O193" s="27" t="n">
        <v>122</v>
      </c>
      <c r="P193" s="27" t="n">
        <v>-353</v>
      </c>
      <c r="Q193" s="27" t="n">
        <v>49</v>
      </c>
      <c r="R193" s="27" t="n">
        <v>71</v>
      </c>
      <c r="S193" s="27" t="n">
        <v>-9</v>
      </c>
      <c r="T193" s="27" t="n">
        <v>-106</v>
      </c>
      <c r="U193" s="27" t="n">
        <v>-235</v>
      </c>
      <c r="V193" s="27" t="n">
        <v>73</v>
      </c>
      <c r="W193" s="27" t="n">
        <v>222</v>
      </c>
      <c r="X193" s="27" t="n">
        <v>101</v>
      </c>
      <c r="Y193" s="27" t="n">
        <v>290</v>
      </c>
      <c r="Z193" s="27" t="n">
        <v>1607</v>
      </c>
      <c r="AA193" s="27" t="n">
        <v>59</v>
      </c>
      <c r="AB193" s="43" t="n">
        <v>0</v>
      </c>
      <c r="AC193" s="43" t="n">
        <v>0</v>
      </c>
      <c r="AD193" s="43" t="n">
        <v>0</v>
      </c>
      <c r="AE193" s="43" t="n">
        <v>0</v>
      </c>
      <c r="AF193" s="43" t="n">
        <v>0</v>
      </c>
      <c r="AG193" s="43" t="n">
        <v>0</v>
      </c>
      <c r="AH193" s="43" t="n">
        <v>0</v>
      </c>
      <c r="AJ193" s="27" t="n">
        <v>-13</v>
      </c>
      <c r="AK193" s="27" t="n">
        <v>344</v>
      </c>
      <c r="AL193" s="27" t="n">
        <v>-111</v>
      </c>
      <c r="AM193" s="27" t="n">
        <v>-277</v>
      </c>
      <c r="AN193" s="27" t="n">
        <v>2220</v>
      </c>
      <c r="AO193" s="28">
        <f>AA193+AB193+AC193+AD193</f>
        <v/>
      </c>
      <c r="AP193" s="28">
        <f>AE193+AF193+AG193+AH193</f>
        <v/>
      </c>
      <c r="AQ193" s="43" t="n">
        <v>0</v>
      </c>
      <c r="AR193" s="43" t="n">
        <v>0</v>
      </c>
      <c r="AS193" s="43" t="n">
        <v>0</v>
      </c>
    </row>
    <row r="194">
      <c r="B194" s="6" t="inlineStr">
        <is>
          <t>Cash Flow from Financing Activities</t>
        </is>
      </c>
      <c r="G194" s="29">
        <f>G187+G188+G189+G190+G191+G192+G193</f>
        <v/>
      </c>
      <c r="H194" s="29">
        <f>H187+H188+H189+H190+H191+H192+H193</f>
        <v/>
      </c>
      <c r="I194" s="29">
        <f>I187+I188+I189+I190+I191+I192+I193</f>
        <v/>
      </c>
      <c r="J194" s="29">
        <f>J187+J188+J189+J190+J191+J192+J193</f>
        <v/>
      </c>
      <c r="K194" s="29">
        <f>K187+K188+K189+K190+K191+K192+K193</f>
        <v/>
      </c>
      <c r="L194" s="29">
        <f>L187+L188+L189+L190+L191+L192+L193</f>
        <v/>
      </c>
      <c r="M194" s="29">
        <f>M187+M188+M189+M190+M191+M192+M193</f>
        <v/>
      </c>
      <c r="N194" s="29">
        <f>N187+N188+N189+N190+N191+N192+N193</f>
        <v/>
      </c>
      <c r="O194" s="29">
        <f>O187+O188+O189+O190+O191+O192+O193</f>
        <v/>
      </c>
      <c r="P194" s="29">
        <f>P187+P188+P189+P190+P191+P192+P193</f>
        <v/>
      </c>
      <c r="Q194" s="29">
        <f>Q187+Q188+Q189+Q190+Q191+Q192+Q193</f>
        <v/>
      </c>
      <c r="R194" s="29">
        <f>R187+R188+R189+R190+R191+R192+R193</f>
        <v/>
      </c>
      <c r="S194" s="29">
        <f>S187+S188+S189+S190+S191+S192+S193</f>
        <v/>
      </c>
      <c r="T194" s="29">
        <f>T187+T188+T189+T190+T191+T192+T193</f>
        <v/>
      </c>
      <c r="U194" s="29">
        <f>U187+U188+U189+U190+U191+U192+U193</f>
        <v/>
      </c>
      <c r="V194" s="29">
        <f>V187+V188+V189+V190+V191+V192+V193</f>
        <v/>
      </c>
      <c r="W194" s="29">
        <f>W187+W188+W189+W190+W191+W192+W193</f>
        <v/>
      </c>
      <c r="X194" s="29">
        <f>X187+X188+X189+X190+X191+X192+X193</f>
        <v/>
      </c>
      <c r="Y194" s="29">
        <f>Y187+Y188+Y189+Y190+Y191+Y192+Y193</f>
        <v/>
      </c>
      <c r="Z194" s="29">
        <f>Z187+Z188+Z189+Z190+Z191+Z192+Z193</f>
        <v/>
      </c>
      <c r="AA194" s="29">
        <f>AA187+AA188+AA189+AA190+AA191+AA192+AA193</f>
        <v/>
      </c>
      <c r="AB194" s="29">
        <f>AB187+AB188+AB189+AB190+AB191+AB192+AB193</f>
        <v/>
      </c>
      <c r="AC194" s="29">
        <f>AC187+AC188+AC189+AC190+AC191+AC192+AC193</f>
        <v/>
      </c>
      <c r="AD194" s="29">
        <f>AD187+AD188+AD189+AD190+AD191+AD192+AD193</f>
        <v/>
      </c>
      <c r="AE194" s="29">
        <f>AE187+AE188+AE189+AE190+AE191+AE192+AE193</f>
        <v/>
      </c>
      <c r="AF194" s="29">
        <f>AF187+AF188+AF189+AF190+AF191+AF192+AF193</f>
        <v/>
      </c>
      <c r="AG194" s="29">
        <f>AG187+AG188+AG189+AG190+AG191+AG192+AG193</f>
        <v/>
      </c>
      <c r="AH194" s="29">
        <f>AH187+AH188+AH189+AH190+AH191+AH192+AH193</f>
        <v/>
      </c>
      <c r="AJ194" s="29">
        <f>AJ187+AJ188+AJ189+AJ190+AJ191+AJ192+AJ193</f>
        <v/>
      </c>
      <c r="AK194" s="29">
        <f>AK187+AK188+AK189+AK190+AK191+AK192+AK193</f>
        <v/>
      </c>
      <c r="AL194" s="29">
        <f>AL187+AL188+AL189+AL190+AL191+AL192+AL193</f>
        <v/>
      </c>
      <c r="AM194" s="29">
        <f>AM187+AM188+AM189+AM190+AM191+AM192+AM193</f>
        <v/>
      </c>
      <c r="AN194" s="29">
        <f>AN187+AN188+AN189+AN190+AN191+AN192+AN193</f>
        <v/>
      </c>
      <c r="AO194" s="30">
        <f>AA194+AB194+AC194+AD194</f>
        <v/>
      </c>
      <c r="AP194" s="30">
        <f>AE194+AF194+AG194+AH194</f>
        <v/>
      </c>
      <c r="AQ194" s="29">
        <f>AQ187+AQ188+AQ189+AQ190+AQ191+AQ192+AQ193</f>
        <v/>
      </c>
      <c r="AR194" s="29">
        <f>AR187+AR188+AR189+AR190+AR191+AR192+AR193</f>
        <v/>
      </c>
      <c r="AS194" s="29">
        <f>AS187+AS188+AS189+AS190+AS191+AS192+AS193</f>
        <v/>
      </c>
    </row>
    <row r="195">
      <c r="D195" s="3" t="inlineStr">
        <is>
          <t>Recon: CFF</t>
        </is>
      </c>
      <c r="G195" s="31">
        <f>IF(_reported!G22="","",G194-_reported!G22)</f>
        <v/>
      </c>
      <c r="H195" s="31">
        <f>IF(_reported!H22="","",H194-_reported!H22)</f>
        <v/>
      </c>
      <c r="I195" s="31">
        <f>IF(_reported!I22="","",I194-_reported!I22)</f>
        <v/>
      </c>
      <c r="J195" s="31">
        <f>IF(_reported!J22="","",J194-_reported!J22)</f>
        <v/>
      </c>
      <c r="K195" s="31">
        <f>IF(_reported!K22="","",K194-_reported!K22)</f>
        <v/>
      </c>
      <c r="L195" s="31">
        <f>IF(_reported!L22="","",L194-_reported!L22)</f>
        <v/>
      </c>
      <c r="M195" s="31">
        <f>IF(_reported!M22="","",M194-_reported!M22)</f>
        <v/>
      </c>
      <c r="N195" s="31">
        <f>IF(_reported!N22="","",N194-_reported!N22)</f>
        <v/>
      </c>
      <c r="O195" s="31">
        <f>IF(_reported!O22="","",O194-_reported!O22)</f>
        <v/>
      </c>
      <c r="P195" s="31">
        <f>IF(_reported!P22="","",P194-_reported!P22)</f>
        <v/>
      </c>
      <c r="Q195" s="31">
        <f>IF(_reported!Q22="","",Q194-_reported!Q22)</f>
        <v/>
      </c>
      <c r="R195" s="31">
        <f>IF(_reported!R22="","",R194-_reported!R22)</f>
        <v/>
      </c>
      <c r="S195" s="31">
        <f>IF(_reported!S22="","",S194-_reported!S22)</f>
        <v/>
      </c>
      <c r="T195" s="31">
        <f>IF(_reported!T22="","",T194-_reported!T22)</f>
        <v/>
      </c>
      <c r="U195" s="31">
        <f>IF(_reported!U22="","",U194-_reported!U22)</f>
        <v/>
      </c>
      <c r="V195" s="31">
        <f>IF(_reported!V22="","",V194-_reported!V22)</f>
        <v/>
      </c>
      <c r="W195" s="31">
        <f>IF(_reported!W22="","",W194-_reported!W22)</f>
        <v/>
      </c>
      <c r="X195" s="31">
        <f>IF(_reported!X22="","",X194-_reported!X22)</f>
        <v/>
      </c>
      <c r="Y195" s="31">
        <f>IF(_reported!Y22="","",Y194-_reported!Y22)</f>
        <v/>
      </c>
      <c r="Z195" s="31">
        <f>IF(_reported!Z22="","",Z194-_reported!Z22)</f>
        <v/>
      </c>
      <c r="AA195" s="31">
        <f>IF(_reported!AA22="","",AA194-_reported!AA22)</f>
        <v/>
      </c>
      <c r="AJ195" s="31">
        <f>IF(_reported!AJ22="","",AJ194-_reported!AJ22)</f>
        <v/>
      </c>
      <c r="AK195" s="31">
        <f>IF(_reported!AK22="","",AK194-_reported!AK22)</f>
        <v/>
      </c>
      <c r="AL195" s="31">
        <f>IF(_reported!AL22="","",AL194-_reported!AL22)</f>
        <v/>
      </c>
      <c r="AM195" s="31">
        <f>IF(_reported!AM22="","",AM194-_reported!AM22)</f>
        <v/>
      </c>
      <c r="AN195" s="31">
        <f>IF(_reported!AN22="","",AN194-_reported!AN22)</f>
        <v/>
      </c>
    </row>
    <row r="196"/>
    <row r="197">
      <c r="C197" s="8" t="inlineStr">
        <is>
          <t>Effect of FX Rate Changes on Cash</t>
        </is>
      </c>
      <c r="G197" s="25" t="n">
        <v>-246</v>
      </c>
      <c r="H197" s="25" t="n">
        <v>117</v>
      </c>
      <c r="I197" s="25" t="n">
        <v>-215</v>
      </c>
      <c r="J197" s="25" t="n">
        <v>-130</v>
      </c>
      <c r="K197" s="25" t="n">
        <v>-149</v>
      </c>
      <c r="L197" s="25" t="n">
        <v>-549</v>
      </c>
      <c r="M197" s="25" t="n">
        <v>-365</v>
      </c>
      <c r="N197" s="25" t="n">
        <v>425</v>
      </c>
      <c r="O197" s="25" t="n">
        <v>85</v>
      </c>
      <c r="P197" s="25" t="n">
        <v>-14</v>
      </c>
      <c r="Q197" s="25" t="n">
        <v>-354</v>
      </c>
      <c r="R197" s="25" t="n">
        <v>396</v>
      </c>
      <c r="S197" s="25" t="n">
        <v>-288</v>
      </c>
      <c r="T197" s="25" t="n">
        <v>-152</v>
      </c>
      <c r="U197" s="25" t="n">
        <v>368</v>
      </c>
      <c r="V197" s="25" t="n">
        <v>-714</v>
      </c>
      <c r="W197" s="25" t="n">
        <v>112</v>
      </c>
      <c r="X197" s="25" t="n">
        <v>131</v>
      </c>
      <c r="Y197" s="25" t="n">
        <v>9</v>
      </c>
      <c r="Z197" s="25" t="n">
        <v>-17</v>
      </c>
      <c r="AA197" s="25" t="n">
        <v>7</v>
      </c>
      <c r="AB197" s="32" t="n">
        <v>0</v>
      </c>
      <c r="AC197" s="32" t="n">
        <v>0</v>
      </c>
      <c r="AD197" s="32" t="n">
        <v>0</v>
      </c>
      <c r="AE197" s="32" t="n">
        <v>0</v>
      </c>
      <c r="AF197" s="32" t="n">
        <v>0</v>
      </c>
      <c r="AG197" s="32" t="n">
        <v>0</v>
      </c>
      <c r="AH197" s="32" t="n">
        <v>0</v>
      </c>
      <c r="AJ197" s="25" t="n">
        <v>-474</v>
      </c>
      <c r="AK197" s="25" t="n">
        <v>-638</v>
      </c>
      <c r="AL197" s="25" t="n">
        <v>113</v>
      </c>
      <c r="AM197" s="25" t="n">
        <v>-786</v>
      </c>
      <c r="AN197" s="25" t="n">
        <v>235</v>
      </c>
      <c r="AO197" s="26">
        <f>AA197+AB197+AC197+AD197</f>
        <v/>
      </c>
      <c r="AP197" s="26">
        <f>AE197+AF197+AG197+AH197</f>
        <v/>
      </c>
      <c r="AQ197" s="32" t="n">
        <v>0</v>
      </c>
      <c r="AR197" s="32" t="n">
        <v>0</v>
      </c>
      <c r="AS197" s="32" t="n">
        <v>0</v>
      </c>
    </row>
    <row r="198">
      <c r="B198" s="6" t="inlineStr">
        <is>
          <t>Net Change in Cash (incl. Restricted)</t>
        </is>
      </c>
      <c r="G198" s="29">
        <f>G172+G184+G194+G197</f>
        <v/>
      </c>
      <c r="H198" s="29">
        <f>H172+H184+H194+H197</f>
        <v/>
      </c>
      <c r="I198" s="29">
        <f>I172+I184+I194+I197</f>
        <v/>
      </c>
      <c r="J198" s="29">
        <f>J172+J184+J194+J197</f>
        <v/>
      </c>
      <c r="K198" s="29">
        <f>K172+K184+K194+K197</f>
        <v/>
      </c>
      <c r="L198" s="29">
        <f>L172+L184+L194+L197</f>
        <v/>
      </c>
      <c r="M198" s="29">
        <f>M172+M184+M194+M197</f>
        <v/>
      </c>
      <c r="N198" s="29">
        <f>N172+N184+N194+N197</f>
        <v/>
      </c>
      <c r="O198" s="29">
        <f>O172+O184+O194+O197</f>
        <v/>
      </c>
      <c r="P198" s="29">
        <f>P172+P184+P194+P197</f>
        <v/>
      </c>
      <c r="Q198" s="29">
        <f>Q172+Q184+Q194+Q197</f>
        <v/>
      </c>
      <c r="R198" s="29">
        <f>R172+R184+R194+R197</f>
        <v/>
      </c>
      <c r="S198" s="29">
        <f>S172+S184+S194+S197</f>
        <v/>
      </c>
      <c r="T198" s="29">
        <f>T172+T184+T194+T197</f>
        <v/>
      </c>
      <c r="U198" s="29">
        <f>U172+U184+U194+U197</f>
        <v/>
      </c>
      <c r="V198" s="29">
        <f>V172+V184+V194+V197</f>
        <v/>
      </c>
      <c r="W198" s="29">
        <f>W172+W184+W194+W197</f>
        <v/>
      </c>
      <c r="X198" s="29">
        <f>X172+X184+X194+X197</f>
        <v/>
      </c>
      <c r="Y198" s="29">
        <f>Y172+Y184+Y194+Y197</f>
        <v/>
      </c>
      <c r="Z198" s="29">
        <f>Z172+Z184+Z194+Z197</f>
        <v/>
      </c>
      <c r="AA198" s="29">
        <f>AA172+AA184+AA194+AA197</f>
        <v/>
      </c>
      <c r="AB198" s="29">
        <f>AB172+AB184+AB194+AB197</f>
        <v/>
      </c>
      <c r="AC198" s="29">
        <f>AC172+AC184+AC194+AC197</f>
        <v/>
      </c>
      <c r="AD198" s="29">
        <f>AD172+AD184+AD194+AD197</f>
        <v/>
      </c>
      <c r="AE198" s="29">
        <f>AE172+AE184+AE194+AE197</f>
        <v/>
      </c>
      <c r="AF198" s="29">
        <f>AF172+AF184+AF194+AF197</f>
        <v/>
      </c>
      <c r="AG198" s="29">
        <f>AG172+AG184+AG194+AG197</f>
        <v/>
      </c>
      <c r="AH198" s="29">
        <f>AH172+AH184+AH194+AH197</f>
        <v/>
      </c>
      <c r="AJ198" s="29">
        <f>AJ172+AJ184+AJ194+AJ197</f>
        <v/>
      </c>
      <c r="AK198" s="29">
        <f>AK172+AK184+AK194+AK197</f>
        <v/>
      </c>
      <c r="AL198" s="29">
        <f>AL172+AL184+AL194+AL197</f>
        <v/>
      </c>
      <c r="AM198" s="29">
        <f>AM172+AM184+AM194+AM197</f>
        <v/>
      </c>
      <c r="AN198" s="29">
        <f>AN172+AN184+AN194+AN197</f>
        <v/>
      </c>
      <c r="AO198" s="30">
        <f>AA198+AB198+AC198+AD198</f>
        <v/>
      </c>
      <c r="AP198" s="30">
        <f>AE198+AF198+AG198+AH198</f>
        <v/>
      </c>
      <c r="AQ198" s="29">
        <f>AQ172+AQ184+AQ194+AQ197</f>
        <v/>
      </c>
      <c r="AR198" s="29">
        <f>AR172+AR184+AR194+AR197</f>
        <v/>
      </c>
      <c r="AS198" s="29">
        <f>AS172+AS184+AS194+AS197</f>
        <v/>
      </c>
    </row>
    <row r="199">
      <c r="D199" s="3" t="inlineStr">
        <is>
          <t>Recon: Net Change in Cash</t>
        </is>
      </c>
      <c r="G199" s="31">
        <f>IF(_reported!G23="","",G198-_reported!G23)</f>
        <v/>
      </c>
      <c r="H199" s="31">
        <f>IF(_reported!H23="","",H198-_reported!H23)</f>
        <v/>
      </c>
      <c r="I199" s="31">
        <f>IF(_reported!I23="","",I198-_reported!I23)</f>
        <v/>
      </c>
      <c r="J199" s="31">
        <f>IF(_reported!J23="","",J198-_reported!J23)</f>
        <v/>
      </c>
      <c r="K199" s="31">
        <f>IF(_reported!K23="","",K198-_reported!K23)</f>
        <v/>
      </c>
      <c r="L199" s="31">
        <f>IF(_reported!L23="","",L198-_reported!L23)</f>
        <v/>
      </c>
      <c r="M199" s="31">
        <f>IF(_reported!M23="","",M198-_reported!M23)</f>
        <v/>
      </c>
      <c r="N199" s="31">
        <f>IF(_reported!N23="","",N198-_reported!N23)</f>
        <v/>
      </c>
      <c r="O199" s="31">
        <f>IF(_reported!O23="","",O198-_reported!O23)</f>
        <v/>
      </c>
      <c r="P199" s="31">
        <f>IF(_reported!P23="","",P198-_reported!P23)</f>
        <v/>
      </c>
      <c r="Q199" s="31">
        <f>IF(_reported!Q23="","",Q198-_reported!Q23)</f>
        <v/>
      </c>
      <c r="R199" s="31">
        <f>IF(_reported!R23="","",R198-_reported!R23)</f>
        <v/>
      </c>
      <c r="S199" s="31">
        <f>IF(_reported!S23="","",S198-_reported!S23)</f>
        <v/>
      </c>
      <c r="T199" s="31">
        <f>IF(_reported!T23="","",T198-_reported!T23)</f>
        <v/>
      </c>
      <c r="U199" s="31">
        <f>IF(_reported!U23="","",U198-_reported!U23)</f>
        <v/>
      </c>
      <c r="V199" s="31">
        <f>IF(_reported!V23="","",V198-_reported!V23)</f>
        <v/>
      </c>
      <c r="W199" s="31">
        <f>IF(_reported!W23="","",W198-_reported!W23)</f>
        <v/>
      </c>
      <c r="X199" s="31">
        <f>IF(_reported!X23="","",X198-_reported!X23)</f>
        <v/>
      </c>
      <c r="Y199" s="31">
        <f>IF(_reported!Y23="","",Y198-_reported!Y23)</f>
        <v/>
      </c>
      <c r="Z199" s="31">
        <f>IF(_reported!Z23="","",Z198-_reported!Z23)</f>
        <v/>
      </c>
      <c r="AA199" s="31">
        <f>IF(_reported!AA23="","",AA198-_reported!AA23)</f>
        <v/>
      </c>
      <c r="AJ199" s="31">
        <f>IF(_reported!AJ23="","",AJ198-_reported!AJ23)</f>
        <v/>
      </c>
      <c r="AK199" s="31">
        <f>IF(_reported!AK23="","",AK198-_reported!AK23)</f>
        <v/>
      </c>
      <c r="AL199" s="31">
        <f>IF(_reported!AL23="","",AL198-_reported!AL23)</f>
        <v/>
      </c>
      <c r="AM199" s="31">
        <f>IF(_reported!AM23="","",AM198-_reported!AM23)</f>
        <v/>
      </c>
      <c r="AN199" s="31">
        <f>IF(_reported!AN23="","",AN198-_reported!AN23)</f>
        <v/>
      </c>
    </row>
    <row r="200"/>
    <row r="201">
      <c r="C201" s="8" t="inlineStr">
        <is>
          <t>Beginning Cash (incl. Restricted)</t>
        </is>
      </c>
      <c r="G201" s="25" t="n">
        <v>17954</v>
      </c>
      <c r="H201" s="25" t="n">
        <v>19891</v>
      </c>
      <c r="I201" s="25" t="n">
        <v>16511</v>
      </c>
      <c r="J201" s="25" t="n">
        <v>14804</v>
      </c>
      <c r="K201" s="25" t="n">
        <v>16865</v>
      </c>
      <c r="L201" s="25" t="n">
        <v>15353</v>
      </c>
      <c r="M201" s="25" t="n">
        <v>13478</v>
      </c>
      <c r="N201" s="25" t="n">
        <v>15251</v>
      </c>
      <c r="O201" s="25" t="n">
        <v>15596</v>
      </c>
      <c r="P201" s="25" t="n">
        <v>12420</v>
      </c>
      <c r="Q201" s="25" t="n">
        <v>29804</v>
      </c>
      <c r="R201" s="25" t="n">
        <v>37900</v>
      </c>
      <c r="S201" s="25" t="n">
        <v>42827</v>
      </c>
      <c r="T201" s="25" t="n">
        <v>33284</v>
      </c>
      <c r="U201" s="25" t="n">
        <v>33026</v>
      </c>
      <c r="V201" s="25" t="n">
        <v>45127</v>
      </c>
      <c r="W201" s="25" t="n">
        <v>45438</v>
      </c>
      <c r="X201" s="25" t="n">
        <v>30071</v>
      </c>
      <c r="Y201" s="25" t="n">
        <v>13828</v>
      </c>
      <c r="Z201" s="25" t="n">
        <v>11941</v>
      </c>
      <c r="AA201" s="25" t="n">
        <v>39100</v>
      </c>
      <c r="AB201" s="26">
        <f>AA202</f>
        <v/>
      </c>
      <c r="AC201" s="26">
        <f>AB202</f>
        <v/>
      </c>
      <c r="AD201" s="26">
        <f>AC202</f>
        <v/>
      </c>
      <c r="AE201" s="26">
        <f>AD202</f>
        <v/>
      </c>
      <c r="AF201" s="26">
        <f>AE202</f>
        <v/>
      </c>
      <c r="AG201" s="26">
        <f>AF202</f>
        <v/>
      </c>
      <c r="AH201" s="26">
        <f>AG202</f>
        <v/>
      </c>
      <c r="AJ201" s="25" t="n">
        <v>17954</v>
      </c>
      <c r="AK201" s="25" t="n">
        <v>16865</v>
      </c>
      <c r="AL201" s="25" t="n">
        <v>15596</v>
      </c>
      <c r="AM201" s="25" t="n">
        <v>42827</v>
      </c>
      <c r="AN201" s="25" t="n">
        <v>45438</v>
      </c>
      <c r="AO201" s="26">
        <f>AA201</f>
        <v/>
      </c>
      <c r="AP201" s="26">
        <f>AE201</f>
        <v/>
      </c>
      <c r="AQ201" s="26">
        <f>AP202</f>
        <v/>
      </c>
      <c r="AR201" s="26">
        <f>AQ202</f>
        <v/>
      </c>
      <c r="AS201" s="26">
        <f>AR202</f>
        <v/>
      </c>
    </row>
    <row r="202">
      <c r="B202" s="6" t="inlineStr">
        <is>
          <t>Ending Cash (incl. Restricted)</t>
        </is>
      </c>
      <c r="G202" s="29">
        <f>G201+G198</f>
        <v/>
      </c>
      <c r="H202" s="29">
        <f>H201+H198</f>
        <v/>
      </c>
      <c r="I202" s="29">
        <f>I201+I198</f>
        <v/>
      </c>
      <c r="J202" s="29">
        <f>J201+J198</f>
        <v/>
      </c>
      <c r="K202" s="29">
        <f>K201+K198</f>
        <v/>
      </c>
      <c r="L202" s="29">
        <f>L201+L198</f>
        <v/>
      </c>
      <c r="M202" s="29">
        <f>M201+M198</f>
        <v/>
      </c>
      <c r="N202" s="29">
        <f>N201+N198</f>
        <v/>
      </c>
      <c r="O202" s="29">
        <f>O201+O198</f>
        <v/>
      </c>
      <c r="P202" s="29">
        <f>P201+P198</f>
        <v/>
      </c>
      <c r="Q202" s="29">
        <f>Q201+Q198</f>
        <v/>
      </c>
      <c r="R202" s="29">
        <f>R201+R198</f>
        <v/>
      </c>
      <c r="S202" s="29">
        <f>S201+S198</f>
        <v/>
      </c>
      <c r="T202" s="29">
        <f>T201+T198</f>
        <v/>
      </c>
      <c r="U202" s="29">
        <f>U201+U198</f>
        <v/>
      </c>
      <c r="V202" s="29">
        <f>V201+V198</f>
        <v/>
      </c>
      <c r="W202" s="29">
        <f>W201+W198</f>
        <v/>
      </c>
      <c r="X202" s="29">
        <f>X201+X198</f>
        <v/>
      </c>
      <c r="Y202" s="29">
        <f>Y201+Y198</f>
        <v/>
      </c>
      <c r="Z202" s="29">
        <f>Z201+Z198</f>
        <v/>
      </c>
      <c r="AA202" s="29">
        <f>AA201+AA198</f>
        <v/>
      </c>
      <c r="AB202" s="29">
        <f>AB201+AB198</f>
        <v/>
      </c>
      <c r="AC202" s="29">
        <f>AC201+AC198</f>
        <v/>
      </c>
      <c r="AD202" s="29">
        <f>AD201+AD198</f>
        <v/>
      </c>
      <c r="AE202" s="29">
        <f>AE201+AE198</f>
        <v/>
      </c>
      <c r="AF202" s="29">
        <f>AF201+AF198</f>
        <v/>
      </c>
      <c r="AG202" s="29">
        <f>AG201+AG198</f>
        <v/>
      </c>
      <c r="AH202" s="29">
        <f>AH201+AH198</f>
        <v/>
      </c>
      <c r="AJ202" s="29">
        <f>AJ201+AJ198</f>
        <v/>
      </c>
      <c r="AK202" s="29">
        <f>AK201+AK198</f>
        <v/>
      </c>
      <c r="AL202" s="29">
        <f>AL201+AL198</f>
        <v/>
      </c>
      <c r="AM202" s="29">
        <f>AM201+AM198</f>
        <v/>
      </c>
      <c r="AN202" s="29">
        <f>AN201+AN198</f>
        <v/>
      </c>
      <c r="AO202" s="30">
        <f>AD202</f>
        <v/>
      </c>
      <c r="AP202" s="30">
        <f>AH202</f>
        <v/>
      </c>
      <c r="AQ202" s="29">
        <f>AQ201+AQ198</f>
        <v/>
      </c>
      <c r="AR202" s="29">
        <f>AR201+AR198</f>
        <v/>
      </c>
      <c r="AS202" s="29">
        <f>AS201+AS198</f>
        <v/>
      </c>
    </row>
    <row r="203">
      <c r="D203" s="3" t="inlineStr">
        <is>
          <t>Recon: Ending Cash</t>
        </is>
      </c>
      <c r="G203" s="31">
        <f>IF(_reported!G24="","",G202-_reported!G24)</f>
        <v/>
      </c>
      <c r="H203" s="31">
        <f>IF(_reported!H24="","",H202-_reported!H24)</f>
        <v/>
      </c>
      <c r="I203" s="31">
        <f>IF(_reported!I24="","",I202-_reported!I24)</f>
        <v/>
      </c>
      <c r="J203" s="31">
        <f>IF(_reported!J24="","",J202-_reported!J24)</f>
        <v/>
      </c>
      <c r="K203" s="31">
        <f>IF(_reported!K24="","",K202-_reported!K24)</f>
        <v/>
      </c>
      <c r="L203" s="31">
        <f>IF(_reported!L24="","",L202-_reported!L24)</f>
        <v/>
      </c>
      <c r="M203" s="31">
        <f>IF(_reported!M24="","",M202-_reported!M24)</f>
        <v/>
      </c>
      <c r="N203" s="31">
        <f>IF(_reported!N24="","",N202-_reported!N24)</f>
        <v/>
      </c>
      <c r="O203" s="31">
        <f>IF(_reported!O24="","",O202-_reported!O24)</f>
        <v/>
      </c>
      <c r="P203" s="31">
        <f>IF(_reported!P24="","",P202-_reported!P24)</f>
        <v/>
      </c>
      <c r="Q203" s="31">
        <f>IF(_reported!Q24="","",Q202-_reported!Q24)</f>
        <v/>
      </c>
      <c r="R203" s="31">
        <f>IF(_reported!R24="","",R202-_reported!R24)</f>
        <v/>
      </c>
      <c r="S203" s="31">
        <f>IF(_reported!S24="","",S202-_reported!S24)</f>
        <v/>
      </c>
      <c r="T203" s="31">
        <f>IF(_reported!T24="","",T202-_reported!T24)</f>
        <v/>
      </c>
      <c r="U203" s="31">
        <f>IF(_reported!U24="","",U202-_reported!U24)</f>
        <v/>
      </c>
      <c r="V203" s="31">
        <f>IF(_reported!V24="","",V202-_reported!V24)</f>
        <v/>
      </c>
      <c r="W203" s="31">
        <f>IF(_reported!W24="","",W202-_reported!W24)</f>
        <v/>
      </c>
      <c r="X203" s="31">
        <f>IF(_reported!X24="","",X202-_reported!X24)</f>
        <v/>
      </c>
      <c r="Y203" s="31">
        <f>IF(_reported!Y24="","",Y202-_reported!Y24)</f>
        <v/>
      </c>
      <c r="Z203" s="31">
        <f>IF(_reported!Z24="","",Z202-_reported!Z24)</f>
        <v/>
      </c>
      <c r="AA203" s="31">
        <f>IF(_reported!AA24="","",AA202-_reported!AA24)</f>
        <v/>
      </c>
      <c r="AJ203" s="31">
        <f>IF(_reported!AJ24="","",AJ202-_reported!AJ24)</f>
        <v/>
      </c>
      <c r="AK203" s="31">
        <f>IF(_reported!AK24="","",AK202-_reported!AK24)</f>
        <v/>
      </c>
      <c r="AL203" s="31">
        <f>IF(_reported!AL24="","",AL202-_reported!AL24)</f>
        <v/>
      </c>
      <c r="AM203" s="31">
        <f>IF(_reported!AM24="","",AM202-_reported!AM24)</f>
        <v/>
      </c>
      <c r="AN203" s="31">
        <f>IF(_reported!AN24="","",AN202-_reported!AN24)</f>
        <v/>
      </c>
    </row>
    <row r="204">
      <c r="C204" s="8" t="inlineStr">
        <is>
          <t>Restricted Cash (per ASC 230 recon; Q1/Q2'24 from printed text)</t>
        </is>
      </c>
      <c r="G204" s="27" t="n">
        <v>378</v>
      </c>
      <c r="H204" s="27" t="n">
        <v>325</v>
      </c>
      <c r="I204" s="27" t="n">
        <v>308</v>
      </c>
      <c r="J204" s="27" t="n">
        <v>264</v>
      </c>
      <c r="K204" s="27" t="n">
        <v>467</v>
      </c>
      <c r="L204" s="27" t="n">
        <v>797</v>
      </c>
      <c r="M204" s="27" t="n">
        <v>943</v>
      </c>
      <c r="N204" s="27" t="n">
        <v>915</v>
      </c>
      <c r="O204" s="27" t="n">
        <v>869</v>
      </c>
      <c r="P204" s="27" t="n">
        <v>1019</v>
      </c>
      <c r="Q204" s="27" t="n">
        <v>1010</v>
      </c>
      <c r="R204" s="27" t="n">
        <v>965</v>
      </c>
      <c r="S204" s="27" t="n">
        <v>977</v>
      </c>
      <c r="T204" s="27" t="n">
        <v>981</v>
      </c>
      <c r="U204" s="27" t="n">
        <v>1275</v>
      </c>
      <c r="V204" s="27" t="n">
        <v>1549</v>
      </c>
      <c r="W204" s="27" t="n">
        <v>1321</v>
      </c>
      <c r="X204" s="27" t="n">
        <v>1823</v>
      </c>
      <c r="Y204" s="27" t="n">
        <v>1754</v>
      </c>
      <c r="Z204" s="27" t="n">
        <v>3227</v>
      </c>
      <c r="AA204" s="27" t="n">
        <v>7676</v>
      </c>
      <c r="AB204" s="28">
        <f>AA204</f>
        <v/>
      </c>
      <c r="AC204" s="28">
        <f>AB204</f>
        <v/>
      </c>
      <c r="AD204" s="28">
        <f>AC204</f>
        <v/>
      </c>
      <c r="AE204" s="28">
        <f>AD204</f>
        <v/>
      </c>
      <c r="AF204" s="28">
        <f>AE204</f>
        <v/>
      </c>
      <c r="AG204" s="28">
        <f>AF204</f>
        <v/>
      </c>
      <c r="AH204" s="28">
        <f>AG204</f>
        <v/>
      </c>
      <c r="AJ204" s="27" t="n">
        <v>264</v>
      </c>
      <c r="AK204" s="27" t="n">
        <v>915</v>
      </c>
      <c r="AL204" s="27" t="n">
        <v>965</v>
      </c>
      <c r="AM204" s="27" t="n">
        <v>1549</v>
      </c>
      <c r="AN204" s="27" t="n">
        <v>3227</v>
      </c>
      <c r="AO204" s="28">
        <f>AD204</f>
        <v/>
      </c>
      <c r="AP204" s="28">
        <f>AH204</f>
        <v/>
      </c>
      <c r="AQ204" s="28">
        <f>AP204</f>
        <v/>
      </c>
      <c r="AR204" s="28">
        <f>AQ204</f>
        <v/>
      </c>
      <c r="AS204" s="28">
        <f>AR204</f>
        <v/>
      </c>
    </row>
    <row r="205">
      <c r="D205" s="3" t="inlineStr">
        <is>
          <t>Recon: Cash Tie-out (CF Ending − BS Cash − Restricted)</t>
        </is>
      </c>
      <c r="G205" s="31">
        <f>G202-G84-G204</f>
        <v/>
      </c>
      <c r="H205" s="31">
        <f>H202-H84-H204</f>
        <v/>
      </c>
      <c r="I205" s="31">
        <f>I202-I84-I204</f>
        <v/>
      </c>
      <c r="J205" s="31">
        <f>J202-J84-J204</f>
        <v/>
      </c>
      <c r="K205" s="31">
        <f>K202-K84-K204</f>
        <v/>
      </c>
      <c r="L205" s="31">
        <f>L202-L84-L204</f>
        <v/>
      </c>
      <c r="M205" s="31">
        <f>M202-M84-M204</f>
        <v/>
      </c>
      <c r="N205" s="31">
        <f>N202-N84-N204</f>
        <v/>
      </c>
      <c r="O205" s="31">
        <f>O202-O84-O204</f>
        <v/>
      </c>
      <c r="P205" s="31">
        <f>P202-P84-P204</f>
        <v/>
      </c>
      <c r="Q205" s="31">
        <f>Q202-Q84-Q204</f>
        <v/>
      </c>
      <c r="R205" s="31">
        <f>R202-R84-R204</f>
        <v/>
      </c>
      <c r="S205" s="31">
        <f>S202-S84-S204</f>
        <v/>
      </c>
      <c r="T205" s="31">
        <f>T202-T84-T204</f>
        <v/>
      </c>
      <c r="U205" s="31">
        <f>U202-U84-U204</f>
        <v/>
      </c>
      <c r="V205" s="31">
        <f>V202-V84-V204</f>
        <v/>
      </c>
      <c r="W205" s="31">
        <f>W202-W84-W204</f>
        <v/>
      </c>
      <c r="X205" s="31">
        <f>X202-X84-X204</f>
        <v/>
      </c>
      <c r="Y205" s="31">
        <f>Y202-Y84-Y204</f>
        <v/>
      </c>
      <c r="Z205" s="31">
        <f>Z202-Z84-Z204</f>
        <v/>
      </c>
      <c r="AA205" s="31">
        <f>AA202-AA84-AA204</f>
        <v/>
      </c>
      <c r="AB205" s="44">
        <f>AB202-AB84-AB204</f>
        <v/>
      </c>
      <c r="AC205" s="44">
        <f>AC202-AC84-AC204</f>
        <v/>
      </c>
      <c r="AD205" s="44">
        <f>AD202-AD84-AD204</f>
        <v/>
      </c>
      <c r="AE205" s="44">
        <f>AE202-AE84-AE204</f>
        <v/>
      </c>
      <c r="AF205" s="44">
        <f>AF202-AF84-AF204</f>
        <v/>
      </c>
      <c r="AG205" s="44">
        <f>AG202-AG84-AG204</f>
        <v/>
      </c>
      <c r="AH205" s="44">
        <f>AH202-AH84-AH204</f>
        <v/>
      </c>
      <c r="AJ205" s="31">
        <f>AJ202-AJ84-AJ204</f>
        <v/>
      </c>
      <c r="AK205" s="31">
        <f>AK202-AK84-AK204</f>
        <v/>
      </c>
      <c r="AL205" s="31">
        <f>AL202-AL84-AL204</f>
        <v/>
      </c>
      <c r="AM205" s="31">
        <f>AM202-AM84-AM204</f>
        <v/>
      </c>
      <c r="AN205" s="31">
        <f>AN202-AN84-AN204</f>
        <v/>
      </c>
      <c r="AO205" s="44">
        <f>AO202-AO84-AO204</f>
        <v/>
      </c>
      <c r="AP205" s="44">
        <f>AP202-AP84-AP204</f>
        <v/>
      </c>
      <c r="AQ205" s="44">
        <f>AQ202-AQ84-AQ204</f>
        <v/>
      </c>
      <c r="AR205" s="44">
        <f>AR202-AR84-AR204</f>
        <v/>
      </c>
      <c r="AS205" s="44">
        <f>AS202-AS84-AS204</f>
        <v/>
      </c>
    </row>
    <row r="206"/>
    <row r="207"/>
    <row r="208">
      <c r="B208" s="20" t="inlineStr">
        <is>
          <t>Cash Flow Ratios &amp; Assumptions</t>
        </is>
      </c>
      <c r="C208" s="20" t="n"/>
      <c r="D208" s="20" t="n"/>
      <c r="E208" s="20" t="n"/>
      <c r="F208" s="20" t="n"/>
      <c r="G208" s="20" t="n"/>
      <c r="H208" s="20" t="n"/>
      <c r="I208" s="20" t="n"/>
      <c r="J208" s="20" t="n"/>
      <c r="K208" s="20" t="n"/>
      <c r="L208" s="20" t="n"/>
      <c r="M208" s="20" t="n"/>
      <c r="N208" s="20" t="n"/>
      <c r="O208" s="20" t="n"/>
      <c r="P208" s="20" t="n"/>
      <c r="Q208" s="20" t="n"/>
      <c r="R208" s="20" t="n"/>
      <c r="S208" s="20" t="n"/>
      <c r="T208" s="20" t="n"/>
      <c r="U208" s="20" t="n"/>
      <c r="V208" s="20" t="n"/>
      <c r="W208" s="20" t="n"/>
      <c r="X208" s="20" t="n"/>
      <c r="Y208" s="20" t="n"/>
      <c r="Z208" s="20" t="n"/>
      <c r="AA208" s="20" t="n"/>
      <c r="AB208" s="20" t="n"/>
      <c r="AC208" s="20" t="n"/>
      <c r="AD208" s="20" t="n"/>
      <c r="AE208" s="20" t="n"/>
      <c r="AF208" s="20" t="n"/>
      <c r="AG208" s="20" t="n"/>
      <c r="AH208" s="20" t="n"/>
      <c r="AJ208" s="20" t="n"/>
      <c r="AK208" s="20" t="n"/>
      <c r="AL208" s="20" t="n"/>
      <c r="AM208" s="20" t="n"/>
      <c r="AN208" s="20" t="n"/>
      <c r="AO208" s="20" t="n"/>
      <c r="AP208" s="20" t="n"/>
      <c r="AQ208" s="20" t="n"/>
      <c r="AR208" s="20" t="n"/>
      <c r="AS208" s="20" t="n"/>
    </row>
    <row r="209"/>
    <row r="210">
      <c r="D210" s="6" t="inlineStr">
        <is>
          <t>Free Cash Flow (CFO + Capex + Finance Lease Principal)</t>
        </is>
      </c>
      <c r="G210" s="45">
        <f>G172+G175+G191</f>
        <v/>
      </c>
      <c r="H210" s="45">
        <f>H172+H175+H191</f>
        <v/>
      </c>
      <c r="I210" s="45">
        <f>I172+I175+I191</f>
        <v/>
      </c>
      <c r="J210" s="45">
        <f>J172+J175+J191</f>
        <v/>
      </c>
      <c r="K210" s="45">
        <f>K172+K175+K191</f>
        <v/>
      </c>
      <c r="L210" s="45">
        <f>L172+L175+L191</f>
        <v/>
      </c>
      <c r="M210" s="45">
        <f>M172+M175+M191</f>
        <v/>
      </c>
      <c r="N210" s="45">
        <f>N172+N175+N191</f>
        <v/>
      </c>
      <c r="O210" s="45">
        <f>O172+O175+O191</f>
        <v/>
      </c>
      <c r="P210" s="45">
        <f>P172+P175+P191</f>
        <v/>
      </c>
      <c r="Q210" s="45">
        <f>Q172+Q175+Q191</f>
        <v/>
      </c>
      <c r="R210" s="45">
        <f>R172+R175+R191</f>
        <v/>
      </c>
      <c r="S210" s="45">
        <f>S172+S175+S191</f>
        <v/>
      </c>
      <c r="T210" s="45">
        <f>T172+T175+T191</f>
        <v/>
      </c>
      <c r="U210" s="45">
        <f>U172+U175+U191</f>
        <v/>
      </c>
      <c r="V210" s="45">
        <f>V172+V175+V191</f>
        <v/>
      </c>
      <c r="W210" s="45">
        <f>W172+W175+W191</f>
        <v/>
      </c>
      <c r="X210" s="45">
        <f>X172+X175+X191</f>
        <v/>
      </c>
      <c r="Y210" s="45">
        <f>Y172+Y175+Y191</f>
        <v/>
      </c>
      <c r="Z210" s="45">
        <f>Z172+Z175+Z191</f>
        <v/>
      </c>
      <c r="AA210" s="45">
        <f>AA172+AA175+AA191</f>
        <v/>
      </c>
      <c r="AB210" s="30">
        <f>AB172+AB175+AB191</f>
        <v/>
      </c>
      <c r="AC210" s="30">
        <f>AC172+AC175+AC191</f>
        <v/>
      </c>
      <c r="AD210" s="30">
        <f>AD172+AD175+AD191</f>
        <v/>
      </c>
      <c r="AE210" s="30">
        <f>AE172+AE175+AE191</f>
        <v/>
      </c>
      <c r="AF210" s="30">
        <f>AF172+AF175+AF191</f>
        <v/>
      </c>
      <c r="AG210" s="30">
        <f>AG172+AG175+AG191</f>
        <v/>
      </c>
      <c r="AH210" s="30">
        <f>AH172+AH175+AH191</f>
        <v/>
      </c>
      <c r="AJ210" s="45">
        <f>AJ172+AJ175+AJ191</f>
        <v/>
      </c>
      <c r="AK210" s="45">
        <f>AK172+AK175+AK191</f>
        <v/>
      </c>
      <c r="AL210" s="45">
        <f>AL172+AL175+AL191</f>
        <v/>
      </c>
      <c r="AM210" s="45">
        <f>AM172+AM175+AM191</f>
        <v/>
      </c>
      <c r="AN210" s="45">
        <f>AN172+AN175+AN191</f>
        <v/>
      </c>
      <c r="AO210" s="30">
        <f>AO172+AO175+AO191</f>
        <v/>
      </c>
      <c r="AP210" s="30">
        <f>AP172+AP175+AP191</f>
        <v/>
      </c>
      <c r="AQ210" s="30">
        <f>AQ172+AQ175+AQ191</f>
        <v/>
      </c>
      <c r="AR210" s="30">
        <f>AR172+AR175+AR191</f>
        <v/>
      </c>
      <c r="AS210" s="30">
        <f>AS172+AS175+AS191</f>
        <v/>
      </c>
    </row>
    <row r="211">
      <c r="D211" s="8" t="inlineStr">
        <is>
          <t>OCF Margin (CFO / Revenue)</t>
        </is>
      </c>
      <c r="G211" s="34">
        <f>IFERROR(G172/G13,"")</f>
        <v/>
      </c>
      <c r="H211" s="34">
        <f>IFERROR(H172/H13,"")</f>
        <v/>
      </c>
      <c r="I211" s="34">
        <f>IFERROR(I172/I13,"")</f>
        <v/>
      </c>
      <c r="J211" s="34">
        <f>IFERROR(J172/J13,"")</f>
        <v/>
      </c>
      <c r="K211" s="34">
        <f>IFERROR(K172/K13,"")</f>
        <v/>
      </c>
      <c r="L211" s="34">
        <f>IFERROR(L172/L13,"")</f>
        <v/>
      </c>
      <c r="M211" s="34">
        <f>IFERROR(M172/M13,"")</f>
        <v/>
      </c>
      <c r="N211" s="34">
        <f>IFERROR(N172/N13,"")</f>
        <v/>
      </c>
      <c r="O211" s="34">
        <f>IFERROR(O172/O13,"")</f>
        <v/>
      </c>
      <c r="P211" s="34">
        <f>IFERROR(P172/P13,"")</f>
        <v/>
      </c>
      <c r="Q211" s="34">
        <f>IFERROR(Q172/Q13,"")</f>
        <v/>
      </c>
      <c r="R211" s="34">
        <f>IFERROR(R172/R13,"")</f>
        <v/>
      </c>
      <c r="S211" s="34">
        <f>IFERROR(S172/S13,"")</f>
        <v/>
      </c>
      <c r="T211" s="34">
        <f>IFERROR(T172/T13,"")</f>
        <v/>
      </c>
      <c r="U211" s="34">
        <f>IFERROR(U172/U13,"")</f>
        <v/>
      </c>
      <c r="V211" s="34">
        <f>IFERROR(V172/V13,"")</f>
        <v/>
      </c>
      <c r="W211" s="34">
        <f>IFERROR(W172/W13,"")</f>
        <v/>
      </c>
      <c r="X211" s="34">
        <f>IFERROR(X172/X13,"")</f>
        <v/>
      </c>
      <c r="Y211" s="34">
        <f>IFERROR(Y172/Y13,"")</f>
        <v/>
      </c>
      <c r="Z211" s="34">
        <f>IFERROR(Z172/Z13,"")</f>
        <v/>
      </c>
      <c r="AA211" s="34">
        <f>IFERROR(AA172/AA13,"")</f>
        <v/>
      </c>
      <c r="AB211" s="35">
        <f>IFERROR(AB172/AB13,"")</f>
        <v/>
      </c>
      <c r="AC211" s="35">
        <f>IFERROR(AC172/AC13,"")</f>
        <v/>
      </c>
      <c r="AD211" s="35">
        <f>IFERROR(AD172/AD13,"")</f>
        <v/>
      </c>
      <c r="AE211" s="35">
        <f>IFERROR(AE172/AE13,"")</f>
        <v/>
      </c>
      <c r="AF211" s="35">
        <f>IFERROR(AF172/AF13,"")</f>
        <v/>
      </c>
      <c r="AG211" s="35">
        <f>IFERROR(AG172/AG13,"")</f>
        <v/>
      </c>
      <c r="AH211" s="35">
        <f>IFERROR(AH172/AH13,"")</f>
        <v/>
      </c>
      <c r="AJ211" s="34">
        <f>IFERROR(AJ172/AJ13,"")</f>
        <v/>
      </c>
      <c r="AK211" s="34">
        <f>IFERROR(AK172/AK13,"")</f>
        <v/>
      </c>
      <c r="AL211" s="34">
        <f>IFERROR(AL172/AL13,"")</f>
        <v/>
      </c>
      <c r="AM211" s="34">
        <f>IFERROR(AM172/AM13,"")</f>
        <v/>
      </c>
      <c r="AN211" s="34">
        <f>IFERROR(AN172/AN13,"")</f>
        <v/>
      </c>
      <c r="AO211" s="35">
        <f>IFERROR(AO172/AO13,"")</f>
        <v/>
      </c>
      <c r="AP211" s="35">
        <f>IFERROR(AP172/AP13,"")</f>
        <v/>
      </c>
      <c r="AQ211" s="35">
        <f>IFERROR(AQ172/AQ13,"")</f>
        <v/>
      </c>
      <c r="AR211" s="35">
        <f>IFERROR(AR172/AR13,"")</f>
        <v/>
      </c>
      <c r="AS211" s="35">
        <f>IFERROR(AS172/AS13,"")</f>
        <v/>
      </c>
    </row>
    <row r="212">
      <c r="D212" s="8" t="inlineStr">
        <is>
          <t>FCF Margin (FCF / Revenue)</t>
        </is>
      </c>
      <c r="G212" s="34">
        <f>IFERROR((G172+G175+G191)/G13,"")</f>
        <v/>
      </c>
      <c r="H212" s="34">
        <f>IFERROR((H172+H175+H191)/H13,"")</f>
        <v/>
      </c>
      <c r="I212" s="34">
        <f>IFERROR((I172+I175+I191)/I13,"")</f>
        <v/>
      </c>
      <c r="J212" s="34">
        <f>IFERROR((J172+J175+J191)/J13,"")</f>
        <v/>
      </c>
      <c r="K212" s="34">
        <f>IFERROR((K172+K175+K191)/K13,"")</f>
        <v/>
      </c>
      <c r="L212" s="34">
        <f>IFERROR((L172+L175+L191)/L13,"")</f>
        <v/>
      </c>
      <c r="M212" s="34">
        <f>IFERROR((M172+M175+M191)/M13,"")</f>
        <v/>
      </c>
      <c r="N212" s="34">
        <f>IFERROR((N172+N175+N191)/N13,"")</f>
        <v/>
      </c>
      <c r="O212" s="34">
        <f>IFERROR((O172+O175+O191)/O13,"")</f>
        <v/>
      </c>
      <c r="P212" s="34">
        <f>IFERROR((P172+P175+P191)/P13,"")</f>
        <v/>
      </c>
      <c r="Q212" s="34">
        <f>IFERROR((Q172+Q175+Q191)/Q13,"")</f>
        <v/>
      </c>
      <c r="R212" s="34">
        <f>IFERROR((R172+R175+R191)/R13,"")</f>
        <v/>
      </c>
      <c r="S212" s="34">
        <f>IFERROR((S172+S175+S191)/S13,"")</f>
        <v/>
      </c>
      <c r="T212" s="34">
        <f>IFERROR((T172+T175+T191)/T13,"")</f>
        <v/>
      </c>
      <c r="U212" s="34">
        <f>IFERROR((U172+U175+U191)/U13,"")</f>
        <v/>
      </c>
      <c r="V212" s="34">
        <f>IFERROR((V172+V175+V191)/V13,"")</f>
        <v/>
      </c>
      <c r="W212" s="34">
        <f>IFERROR((W172+W175+W191)/W13,"")</f>
        <v/>
      </c>
      <c r="X212" s="34">
        <f>IFERROR((X172+X175+X191)/X13,"")</f>
        <v/>
      </c>
      <c r="Y212" s="34">
        <f>IFERROR((Y172+Y175+Y191)/Y13,"")</f>
        <v/>
      </c>
      <c r="Z212" s="34">
        <f>IFERROR((Z172+Z175+Z191)/Z13,"")</f>
        <v/>
      </c>
      <c r="AA212" s="34">
        <f>IFERROR((AA172+AA175+AA191)/AA13,"")</f>
        <v/>
      </c>
      <c r="AB212" s="35">
        <f>IFERROR((AB172+AB175+AB191)/AB13,"")</f>
        <v/>
      </c>
      <c r="AC212" s="35">
        <f>IFERROR((AC172+AC175+AC191)/AC13,"")</f>
        <v/>
      </c>
      <c r="AD212" s="35">
        <f>IFERROR((AD172+AD175+AD191)/AD13,"")</f>
        <v/>
      </c>
      <c r="AE212" s="35">
        <f>IFERROR((AE172+AE175+AE191)/AE13,"")</f>
        <v/>
      </c>
      <c r="AF212" s="35">
        <f>IFERROR((AF172+AF175+AF191)/AF13,"")</f>
        <v/>
      </c>
      <c r="AG212" s="35">
        <f>IFERROR((AG172+AG175+AG191)/AG13,"")</f>
        <v/>
      </c>
      <c r="AH212" s="35">
        <f>IFERROR((AH172+AH175+AH191)/AH13,"")</f>
        <v/>
      </c>
      <c r="AJ212" s="34">
        <f>IFERROR((AJ172+AJ175+AJ191)/AJ13,"")</f>
        <v/>
      </c>
      <c r="AK212" s="34">
        <f>IFERROR((AK172+AK175+AK191)/AK13,"")</f>
        <v/>
      </c>
      <c r="AL212" s="34">
        <f>IFERROR((AL172+AL175+AL191)/AL13,"")</f>
        <v/>
      </c>
      <c r="AM212" s="34">
        <f>IFERROR((AM172+AM175+AM191)/AM13,"")</f>
        <v/>
      </c>
      <c r="AN212" s="34">
        <f>IFERROR((AN172+AN175+AN191)/AN13,"")</f>
        <v/>
      </c>
      <c r="AO212" s="35">
        <f>IFERROR((AO172+AO175+AO191)/AO13,"")</f>
        <v/>
      </c>
      <c r="AP212" s="35">
        <f>IFERROR((AP172+AP175+AP191)/AP13,"")</f>
        <v/>
      </c>
      <c r="AQ212" s="35">
        <f>IFERROR((AQ172+AQ175+AQ191)/AQ13,"")</f>
        <v/>
      </c>
      <c r="AR212" s="35">
        <f>IFERROR((AR172+AR175+AR191)/AR13,"")</f>
        <v/>
      </c>
      <c r="AS212" s="35">
        <f>IFERROR((AS172+AS175+AS191)/AS13,"")</f>
        <v/>
      </c>
    </row>
    <row r="213">
      <c r="D213" s="8" t="inlineStr">
        <is>
          <t>Capex % of Revenue (purchases of P&amp;E only)</t>
        </is>
      </c>
      <c r="G213" s="34">
        <f>IFERROR(-G175/G13,"")</f>
        <v/>
      </c>
      <c r="H213" s="34">
        <f>IFERROR(-H175/H13,"")</f>
        <v/>
      </c>
      <c r="I213" s="34">
        <f>IFERROR(-I175/I13,"")</f>
        <v/>
      </c>
      <c r="J213" s="34">
        <f>IFERROR(-J175/J13,"")</f>
        <v/>
      </c>
      <c r="K213" s="34">
        <f>IFERROR(-K175/K13,"")</f>
        <v/>
      </c>
      <c r="L213" s="34">
        <f>IFERROR(-L175/L13,"")</f>
        <v/>
      </c>
      <c r="M213" s="34">
        <f>IFERROR(-M175/M13,"")</f>
        <v/>
      </c>
      <c r="N213" s="34">
        <f>IFERROR(-N175/N13,"")</f>
        <v/>
      </c>
      <c r="O213" s="34">
        <f>IFERROR(-O175/O13,"")</f>
        <v/>
      </c>
      <c r="P213" s="34">
        <f>IFERROR(-P175/P13,"")</f>
        <v/>
      </c>
      <c r="Q213" s="34">
        <f>IFERROR(-Q175/Q13,"")</f>
        <v/>
      </c>
      <c r="R213" s="34">
        <f>IFERROR(-R175/R13,"")</f>
        <v/>
      </c>
      <c r="S213" s="34">
        <f>IFERROR(-S175/S13,"")</f>
        <v/>
      </c>
      <c r="T213" s="34">
        <f>IFERROR(-T175/T13,"")</f>
        <v/>
      </c>
      <c r="U213" s="34">
        <f>IFERROR(-U175/U13,"")</f>
        <v/>
      </c>
      <c r="V213" s="34">
        <f>IFERROR(-V175/V13,"")</f>
        <v/>
      </c>
      <c r="W213" s="34">
        <f>IFERROR(-W175/W13,"")</f>
        <v/>
      </c>
      <c r="X213" s="34">
        <f>IFERROR(-X175/X13,"")</f>
        <v/>
      </c>
      <c r="Y213" s="34">
        <f>IFERROR(-Y175/Y13,"")</f>
        <v/>
      </c>
      <c r="Z213" s="34">
        <f>IFERROR(-Z175/Z13,"")</f>
        <v/>
      </c>
      <c r="AA213" s="34">
        <f>IFERROR(-AA175/AA13,"")</f>
        <v/>
      </c>
      <c r="AB213" s="35">
        <f>IFERROR(-AB175/AB13,"")</f>
        <v/>
      </c>
      <c r="AC213" s="35">
        <f>IFERROR(-AC175/AC13,"")</f>
        <v/>
      </c>
      <c r="AD213" s="35">
        <f>IFERROR(-AD175/AD13,"")</f>
        <v/>
      </c>
      <c r="AE213" s="35">
        <f>IFERROR(-AE175/AE13,"")</f>
        <v/>
      </c>
      <c r="AF213" s="35">
        <f>IFERROR(-AF175/AF13,"")</f>
        <v/>
      </c>
      <c r="AG213" s="35">
        <f>IFERROR(-AG175/AG13,"")</f>
        <v/>
      </c>
      <c r="AH213" s="35">
        <f>IFERROR(-AH175/AH13,"")</f>
        <v/>
      </c>
      <c r="AJ213" s="34">
        <f>IFERROR(-AJ175/AJ13,"")</f>
        <v/>
      </c>
      <c r="AK213" s="34">
        <f>IFERROR(-AK175/AK13,"")</f>
        <v/>
      </c>
      <c r="AL213" s="34">
        <f>IFERROR(-AL175/AL13,"")</f>
        <v/>
      </c>
      <c r="AM213" s="34">
        <f>IFERROR(-AM175/AM13,"")</f>
        <v/>
      </c>
      <c r="AN213" s="34">
        <f>IFERROR(-AN175/AN13,"")</f>
        <v/>
      </c>
      <c r="AO213" s="35">
        <f>IFERROR(-AO175/AO13,"")</f>
        <v/>
      </c>
      <c r="AP213" s="35">
        <f>IFERROR(-AP175/AP13,"")</f>
        <v/>
      </c>
      <c r="AQ213" s="35">
        <f>IFERROR(-AQ175/AQ13,"")</f>
        <v/>
      </c>
      <c r="AR213" s="35">
        <f>IFERROR(-AR175/AR13,"")</f>
        <v/>
      </c>
      <c r="AS213" s="35">
        <f>IFERROR(-AS175/AS13,"")</f>
        <v/>
      </c>
    </row>
    <row r="214">
      <c r="D214" s="8" t="inlineStr">
        <is>
          <t>Capex incl. Finance Lease Principal % of Revenue</t>
        </is>
      </c>
      <c r="G214" s="34">
        <f>IFERROR(-(G175+G191)/G13,"")</f>
        <v/>
      </c>
      <c r="H214" s="34">
        <f>IFERROR(-(H175+H191)/H13,"")</f>
        <v/>
      </c>
      <c r="I214" s="34">
        <f>IFERROR(-(I175+I191)/I13,"")</f>
        <v/>
      </c>
      <c r="J214" s="34">
        <f>IFERROR(-(J175+J191)/J13,"")</f>
        <v/>
      </c>
      <c r="K214" s="34">
        <f>IFERROR(-(K175+K191)/K13,"")</f>
        <v/>
      </c>
      <c r="L214" s="34">
        <f>IFERROR(-(L175+L191)/L13,"")</f>
        <v/>
      </c>
      <c r="M214" s="34">
        <f>IFERROR(-(M175+M191)/M13,"")</f>
        <v/>
      </c>
      <c r="N214" s="34">
        <f>IFERROR(-(N175+N191)/N13,"")</f>
        <v/>
      </c>
      <c r="O214" s="34">
        <f>IFERROR(-(O175+O191)/O13,"")</f>
        <v/>
      </c>
      <c r="P214" s="34">
        <f>IFERROR(-(P175+P191)/P13,"")</f>
        <v/>
      </c>
      <c r="Q214" s="34">
        <f>IFERROR(-(Q175+Q191)/Q13,"")</f>
        <v/>
      </c>
      <c r="R214" s="34">
        <f>IFERROR(-(R175+R191)/R13,"")</f>
        <v/>
      </c>
      <c r="S214" s="34">
        <f>IFERROR(-(S175+S191)/S13,"")</f>
        <v/>
      </c>
      <c r="T214" s="34">
        <f>IFERROR(-(T175+T191)/T13,"")</f>
        <v/>
      </c>
      <c r="U214" s="34">
        <f>IFERROR(-(U175+U191)/U13,"")</f>
        <v/>
      </c>
      <c r="V214" s="34">
        <f>IFERROR(-(V175+V191)/V13,"")</f>
        <v/>
      </c>
      <c r="W214" s="34">
        <f>IFERROR(-(W175+W191)/W13,"")</f>
        <v/>
      </c>
      <c r="X214" s="34">
        <f>IFERROR(-(X175+X191)/X13,"")</f>
        <v/>
      </c>
      <c r="Y214" s="34">
        <f>IFERROR(-(Y175+Y191)/Y13,"")</f>
        <v/>
      </c>
      <c r="Z214" s="34">
        <f>IFERROR(-(Z175+Z191)/Z13,"")</f>
        <v/>
      </c>
      <c r="AA214" s="34">
        <f>IFERROR(-(AA175+AA191)/AA13,"")</f>
        <v/>
      </c>
      <c r="AB214" s="35">
        <f>IFERROR(-(AB175+AB191)/AB13,"")</f>
        <v/>
      </c>
      <c r="AC214" s="35">
        <f>IFERROR(-(AC175+AC191)/AC13,"")</f>
        <v/>
      </c>
      <c r="AD214" s="35">
        <f>IFERROR(-(AD175+AD191)/AD13,"")</f>
        <v/>
      </c>
      <c r="AE214" s="35">
        <f>IFERROR(-(AE175+AE191)/AE13,"")</f>
        <v/>
      </c>
      <c r="AF214" s="35">
        <f>IFERROR(-(AF175+AF191)/AF13,"")</f>
        <v/>
      </c>
      <c r="AG214" s="35">
        <f>IFERROR(-(AG175+AG191)/AG13,"")</f>
        <v/>
      </c>
      <c r="AH214" s="35">
        <f>IFERROR(-(AH175+AH191)/AH13,"")</f>
        <v/>
      </c>
      <c r="AJ214" s="34">
        <f>IFERROR(-(AJ175+AJ191)/AJ13,"")</f>
        <v/>
      </c>
      <c r="AK214" s="34">
        <f>IFERROR(-(AK175+AK191)/AK13,"")</f>
        <v/>
      </c>
      <c r="AL214" s="34">
        <f>IFERROR(-(AL175+AL191)/AL13,"")</f>
        <v/>
      </c>
      <c r="AM214" s="34">
        <f>IFERROR(-(AM175+AM191)/AM13,"")</f>
        <v/>
      </c>
      <c r="AN214" s="34">
        <f>IFERROR(-(AN175+AN191)/AN13,"")</f>
        <v/>
      </c>
      <c r="AO214" s="35">
        <f>IFERROR(-(AO175+AO191)/AO13,"")</f>
        <v/>
      </c>
      <c r="AP214" s="35">
        <f>IFERROR(-(AP175+AP191)/AP13,"")</f>
        <v/>
      </c>
      <c r="AQ214" s="35">
        <f>IFERROR(-(AQ175+AQ191)/AQ13,"")</f>
        <v/>
      </c>
      <c r="AR214" s="35">
        <f>IFERROR(-(AR175+AR191)/AR13,"")</f>
        <v/>
      </c>
      <c r="AS214" s="35">
        <f>IFERROR(-(AS175+AS191)/AS13,"")</f>
        <v/>
      </c>
    </row>
    <row r="215">
      <c r="D215" s="8" t="inlineStr">
        <is>
          <t>SBC % of Revenue</t>
        </is>
      </c>
      <c r="G215" s="34">
        <f>IFERROR(G158/G13,"")</f>
        <v/>
      </c>
      <c r="H215" s="34">
        <f>IFERROR(H158/H13,"")</f>
        <v/>
      </c>
      <c r="I215" s="34">
        <f>IFERROR(I158/I13,"")</f>
        <v/>
      </c>
      <c r="J215" s="34">
        <f>IFERROR(J158/J13,"")</f>
        <v/>
      </c>
      <c r="K215" s="34">
        <f>IFERROR(K158/K13,"")</f>
        <v/>
      </c>
      <c r="L215" s="34">
        <f>IFERROR(L158/L13,"")</f>
        <v/>
      </c>
      <c r="M215" s="34">
        <f>IFERROR(M158/M13,"")</f>
        <v/>
      </c>
      <c r="N215" s="34">
        <f>IFERROR(N158/N13,"")</f>
        <v/>
      </c>
      <c r="O215" s="34">
        <f>IFERROR(O158/O13,"")</f>
        <v/>
      </c>
      <c r="P215" s="34">
        <f>IFERROR(P158/P13,"")</f>
        <v/>
      </c>
      <c r="Q215" s="34">
        <f>IFERROR(Q158/Q13,"")</f>
        <v/>
      </c>
      <c r="R215" s="34">
        <f>IFERROR(R158/R13,"")</f>
        <v/>
      </c>
      <c r="S215" s="34">
        <f>IFERROR(S158/S13,"")</f>
        <v/>
      </c>
      <c r="T215" s="34">
        <f>IFERROR(T158/T13,"")</f>
        <v/>
      </c>
      <c r="U215" s="34">
        <f>IFERROR(U158/U13,"")</f>
        <v/>
      </c>
      <c r="V215" s="34">
        <f>IFERROR(V158/V13,"")</f>
        <v/>
      </c>
      <c r="W215" s="34">
        <f>IFERROR(W158/W13,"")</f>
        <v/>
      </c>
      <c r="X215" s="34">
        <f>IFERROR(X158/X13,"")</f>
        <v/>
      </c>
      <c r="Y215" s="34">
        <f>IFERROR(Y158/Y13,"")</f>
        <v/>
      </c>
      <c r="Z215" s="34">
        <f>IFERROR(Z158/Z13,"")</f>
        <v/>
      </c>
      <c r="AA215" s="34">
        <f>IFERROR(AA158/AA13,"")</f>
        <v/>
      </c>
      <c r="AB215" s="35">
        <f>IFERROR(AB158/AB13,"")</f>
        <v/>
      </c>
      <c r="AC215" s="35">
        <f>IFERROR(AC158/AC13,"")</f>
        <v/>
      </c>
      <c r="AD215" s="35">
        <f>IFERROR(AD158/AD13,"")</f>
        <v/>
      </c>
      <c r="AE215" s="35">
        <f>IFERROR(AE158/AE13,"")</f>
        <v/>
      </c>
      <c r="AF215" s="35">
        <f>IFERROR(AF158/AF13,"")</f>
        <v/>
      </c>
      <c r="AG215" s="35">
        <f>IFERROR(AG158/AG13,"")</f>
        <v/>
      </c>
      <c r="AH215" s="35">
        <f>IFERROR(AH158/AH13,"")</f>
        <v/>
      </c>
      <c r="AJ215" s="34">
        <f>IFERROR(AJ158/AJ13,"")</f>
        <v/>
      </c>
      <c r="AK215" s="34">
        <f>IFERROR(AK158/AK13,"")</f>
        <v/>
      </c>
      <c r="AL215" s="34">
        <f>IFERROR(AL158/AL13,"")</f>
        <v/>
      </c>
      <c r="AM215" s="34">
        <f>IFERROR(AM158/AM13,"")</f>
        <v/>
      </c>
      <c r="AN215" s="34">
        <f>IFERROR(AN158/AN13,"")</f>
        <v/>
      </c>
      <c r="AO215" s="35">
        <f>IFERROR(AO158/AO13,"")</f>
        <v/>
      </c>
      <c r="AP215" s="35">
        <f>IFERROR(AP158/AP13,"")</f>
        <v/>
      </c>
      <c r="AQ215" s="35">
        <f>IFERROR(AQ158/AQ13,"")</f>
        <v/>
      </c>
      <c r="AR215" s="35">
        <f>IFERROR(AR158/AR13,"")</f>
        <v/>
      </c>
      <c r="AS215" s="35">
        <f>IFERROR(AS158/AS13,"")</f>
        <v/>
      </c>
    </row>
    <row r="216">
      <c r="D216" s="8" t="inlineStr">
        <is>
          <t>D&amp;A % of Revenue</t>
        </is>
      </c>
      <c r="G216" s="34">
        <f>IFERROR(G157/G13,"")</f>
        <v/>
      </c>
      <c r="H216" s="34">
        <f>IFERROR(H157/H13,"")</f>
        <v/>
      </c>
      <c r="I216" s="34">
        <f>IFERROR(I157/I13,"")</f>
        <v/>
      </c>
      <c r="J216" s="34">
        <f>IFERROR(J157/J13,"")</f>
        <v/>
      </c>
      <c r="K216" s="34">
        <f>IFERROR(K157/K13,"")</f>
        <v/>
      </c>
      <c r="L216" s="34">
        <f>IFERROR(L157/L13,"")</f>
        <v/>
      </c>
      <c r="M216" s="34">
        <f>IFERROR(M157/M13,"")</f>
        <v/>
      </c>
      <c r="N216" s="34">
        <f>IFERROR(N157/N13,"")</f>
        <v/>
      </c>
      <c r="O216" s="34">
        <f>IFERROR(O157/O13,"")</f>
        <v/>
      </c>
      <c r="P216" s="34">
        <f>IFERROR(P157/P13,"")</f>
        <v/>
      </c>
      <c r="Q216" s="34">
        <f>IFERROR(Q157/Q13,"")</f>
        <v/>
      </c>
      <c r="R216" s="34">
        <f>IFERROR(R157/R13,"")</f>
        <v/>
      </c>
      <c r="S216" s="34">
        <f>IFERROR(S157/S13,"")</f>
        <v/>
      </c>
      <c r="T216" s="34">
        <f>IFERROR(T157/T13,"")</f>
        <v/>
      </c>
      <c r="U216" s="34">
        <f>IFERROR(U157/U13,"")</f>
        <v/>
      </c>
      <c r="V216" s="34">
        <f>IFERROR(V157/V13,"")</f>
        <v/>
      </c>
      <c r="W216" s="34">
        <f>IFERROR(W157/W13,"")</f>
        <v/>
      </c>
      <c r="X216" s="34">
        <f>IFERROR(X157/X13,"")</f>
        <v/>
      </c>
      <c r="Y216" s="34">
        <f>IFERROR(Y157/Y13,"")</f>
        <v/>
      </c>
      <c r="Z216" s="34">
        <f>IFERROR(Z157/Z13,"")</f>
        <v/>
      </c>
      <c r="AA216" s="34">
        <f>IFERROR(AA157/AA13,"")</f>
        <v/>
      </c>
      <c r="AB216" s="35">
        <f>IFERROR(AB157/AB13,"")</f>
        <v/>
      </c>
      <c r="AC216" s="35">
        <f>IFERROR(AC157/AC13,"")</f>
        <v/>
      </c>
      <c r="AD216" s="35">
        <f>IFERROR(AD157/AD13,"")</f>
        <v/>
      </c>
      <c r="AE216" s="35">
        <f>IFERROR(AE157/AE13,"")</f>
        <v/>
      </c>
      <c r="AF216" s="35">
        <f>IFERROR(AF157/AF13,"")</f>
        <v/>
      </c>
      <c r="AG216" s="35">
        <f>IFERROR(AG157/AG13,"")</f>
        <v/>
      </c>
      <c r="AH216" s="35">
        <f>IFERROR(AH157/AH13,"")</f>
        <v/>
      </c>
      <c r="AJ216" s="34">
        <f>IFERROR(AJ157/AJ13,"")</f>
        <v/>
      </c>
      <c r="AK216" s="34">
        <f>IFERROR(AK157/AK13,"")</f>
        <v/>
      </c>
      <c r="AL216" s="34">
        <f>IFERROR(AL157/AL13,"")</f>
        <v/>
      </c>
      <c r="AM216" s="34">
        <f>IFERROR(AM157/AM13,"")</f>
        <v/>
      </c>
      <c r="AN216" s="34">
        <f>IFERROR(AN157/AN13,"")</f>
        <v/>
      </c>
      <c r="AO216" s="35">
        <f>IFERROR(AO157/AO13,"")</f>
        <v/>
      </c>
      <c r="AP216" s="35">
        <f>IFERROR(AP157/AP13,"")</f>
        <v/>
      </c>
      <c r="AQ216" s="35">
        <f>IFERROR(AQ157/AQ13,"")</f>
        <v/>
      </c>
      <c r="AR216" s="35">
        <f>IFERROR(AR157/AR13,"")</f>
        <v/>
      </c>
      <c r="AS216" s="35">
        <f>IFERROR(AS157/AS13,"")</f>
        <v/>
      </c>
    </row>
    <row r="217">
      <c r="D217" s="8" t="inlineStr">
        <is>
          <t>Buybacks + Dividends % of FCF</t>
        </is>
      </c>
      <c r="G217" s="34">
        <f>IFERROR(-(G188+G189)/(G172+G175+G191),"")</f>
        <v/>
      </c>
      <c r="H217" s="34">
        <f>IFERROR(-(H188+H189)/(H172+H175+H191),"")</f>
        <v/>
      </c>
      <c r="I217" s="34">
        <f>IFERROR(-(I188+I189)/(I172+I175+I191),"")</f>
        <v/>
      </c>
      <c r="J217" s="34">
        <f>IFERROR(-(J188+J189)/(J172+J175+J191),"")</f>
        <v/>
      </c>
      <c r="K217" s="34">
        <f>IFERROR(-(K188+K189)/(K172+K175+K191),"")</f>
        <v/>
      </c>
      <c r="L217" s="34">
        <f>IFERROR(-(L188+L189)/(L172+L175+L191),"")</f>
        <v/>
      </c>
      <c r="M217" s="34">
        <f>IFERROR(-(M188+M189)/(M172+M175+M191),"")</f>
        <v/>
      </c>
      <c r="N217" s="34">
        <f>IFERROR(-(N188+N189)/(N172+N175+N191),"")</f>
        <v/>
      </c>
      <c r="O217" s="34">
        <f>IFERROR(-(O188+O189)/(O172+O175+O191),"")</f>
        <v/>
      </c>
      <c r="P217" s="34">
        <f>IFERROR(-(P188+P189)/(P172+P175+P191),"")</f>
        <v/>
      </c>
      <c r="Q217" s="34">
        <f>IFERROR(-(Q188+Q189)/(Q172+Q175+Q191),"")</f>
        <v/>
      </c>
      <c r="R217" s="34">
        <f>IFERROR(-(R188+R189)/(R172+R175+R191),"")</f>
        <v/>
      </c>
      <c r="S217" s="34">
        <f>IFERROR(-(S188+S189)/(S172+S175+S191),"")</f>
        <v/>
      </c>
      <c r="T217" s="34">
        <f>IFERROR(-(T188+T189)/(T172+T175+T191),"")</f>
        <v/>
      </c>
      <c r="U217" s="34">
        <f>IFERROR(-(U188+U189)/(U172+U175+U191),"")</f>
        <v/>
      </c>
      <c r="V217" s="34">
        <f>IFERROR(-(V188+V189)/(V172+V175+V191),"")</f>
        <v/>
      </c>
      <c r="W217" s="34">
        <f>IFERROR(-(W188+W189)/(W172+W175+W191),"")</f>
        <v/>
      </c>
      <c r="X217" s="34">
        <f>IFERROR(-(X188+X189)/(X172+X175+X191),"")</f>
        <v/>
      </c>
      <c r="Y217" s="34">
        <f>IFERROR(-(Y188+Y189)/(Y172+Y175+Y191),"")</f>
        <v/>
      </c>
      <c r="Z217" s="34">
        <f>IFERROR(-(Z188+Z189)/(Z172+Z175+Z191),"")</f>
        <v/>
      </c>
      <c r="AA217" s="34">
        <f>IFERROR(-(AA188+AA189)/(AA172+AA175+AA191),"")</f>
        <v/>
      </c>
      <c r="AB217" s="35">
        <f>IFERROR(-(AB188+AB189)/(AB172+AB175+AB191),"")</f>
        <v/>
      </c>
      <c r="AC217" s="35">
        <f>IFERROR(-(AC188+AC189)/(AC172+AC175+AC191),"")</f>
        <v/>
      </c>
      <c r="AD217" s="35">
        <f>IFERROR(-(AD188+AD189)/(AD172+AD175+AD191),"")</f>
        <v/>
      </c>
      <c r="AE217" s="35">
        <f>IFERROR(-(AE188+AE189)/(AE172+AE175+AE191),"")</f>
        <v/>
      </c>
      <c r="AF217" s="35">
        <f>IFERROR(-(AF188+AF189)/(AF172+AF175+AF191),"")</f>
        <v/>
      </c>
      <c r="AG217" s="35">
        <f>IFERROR(-(AG188+AG189)/(AG172+AG175+AG191),"")</f>
        <v/>
      </c>
      <c r="AH217" s="35">
        <f>IFERROR(-(AH188+AH189)/(AH172+AH175+AH191),"")</f>
        <v/>
      </c>
      <c r="AJ217" s="34">
        <f>IFERROR(-(AJ188+AJ189)/(AJ172+AJ175+AJ191),"")</f>
        <v/>
      </c>
      <c r="AK217" s="34">
        <f>IFERROR(-(AK188+AK189)/(AK172+AK175+AK191),"")</f>
        <v/>
      </c>
      <c r="AL217" s="34">
        <f>IFERROR(-(AL188+AL189)/(AL172+AL175+AL191),"")</f>
        <v/>
      </c>
      <c r="AM217" s="34">
        <f>IFERROR(-(AM188+AM189)/(AM172+AM175+AM191),"")</f>
        <v/>
      </c>
      <c r="AN217" s="34">
        <f>IFERROR(-(AN188+AN189)/(AN172+AN175+AN191),"")</f>
        <v/>
      </c>
      <c r="AO217" s="35">
        <f>IFERROR(-(AO188+AO189)/(AO172+AO175+AO191),"")</f>
        <v/>
      </c>
      <c r="AP217" s="35">
        <f>IFERROR(-(AP188+AP189)/(AP172+AP175+AP191),"")</f>
        <v/>
      </c>
      <c r="AQ217" s="35">
        <f>IFERROR(-(AQ188+AQ189)/(AQ172+AQ175+AQ191),"")</f>
        <v/>
      </c>
      <c r="AR217" s="35">
        <f>IFERROR(-(AR188+AR189)/(AR172+AR175+AR191),"")</f>
        <v/>
      </c>
      <c r="AS217" s="35">
        <f>IFERROR(-(AS188+AS189)/(AS172+AS175+AS191),"")</f>
        <v/>
      </c>
    </row>
    <row r="218"/>
    <row r="219"/>
    <row r="220"/>
    <row r="221"/>
    <row r="222">
      <c r="B222" s="48" t="n"/>
      <c r="C222" s="48" t="n"/>
      <c r="D222" s="48" t="n"/>
      <c r="E222" s="48" t="n"/>
      <c r="F222" s="48" t="n"/>
      <c r="G222" s="48" t="n"/>
      <c r="H222" s="48" t="n"/>
      <c r="I222" s="48" t="n"/>
      <c r="J222" s="48" t="n"/>
      <c r="K222" s="48" t="n"/>
      <c r="L222" s="48" t="n"/>
      <c r="M222" s="48" t="n"/>
      <c r="N222" s="48" t="n"/>
      <c r="O222" s="48" t="n"/>
      <c r="P222" s="48" t="n"/>
      <c r="Q222" s="48" t="n"/>
      <c r="R222" s="48" t="n"/>
      <c r="S222" s="48" t="n"/>
      <c r="T222" s="48" t="n"/>
      <c r="U222" s="48" t="n"/>
      <c r="V222" s="48" t="n"/>
      <c r="W222" s="48" t="n"/>
      <c r="X222" s="48" t="n"/>
      <c r="Y222" s="48" t="n"/>
      <c r="Z222" s="48" t="n"/>
      <c r="AA222" s="48" t="n"/>
      <c r="AB222" s="48" t="n"/>
      <c r="AC222" s="48" t="n"/>
      <c r="AD222" s="48" t="n"/>
      <c r="AE222" s="48" t="n"/>
      <c r="AF222" s="48" t="n"/>
      <c r="AG222" s="48" t="n"/>
      <c r="AH222" s="48" t="n"/>
      <c r="AJ222" s="48" t="n"/>
      <c r="AK222" s="48" t="n"/>
      <c r="AL222" s="48" t="n"/>
      <c r="AM222" s="48" t="n"/>
      <c r="AN222" s="48" t="n"/>
      <c r="AO222" s="48" t="n"/>
      <c r="AP222" s="48" t="n"/>
      <c r="AQ222" s="48" t="n"/>
      <c r="AR222" s="48" t="n"/>
      <c r="AS222" s="48" t="n"/>
    </row>
    <row r="223"/>
    <row r="224">
      <c r="C224" s="6" t="n"/>
      <c r="G224" s="32" t="n"/>
      <c r="H224" s="32" t="n"/>
      <c r="I224" s="32" t="n"/>
      <c r="J224" s="32" t="n"/>
      <c r="K224" s="32" t="n"/>
      <c r="L224" s="32" t="n"/>
      <c r="M224" s="32" t="n"/>
      <c r="N224" s="32" t="n"/>
      <c r="O224" s="32" t="n"/>
      <c r="P224" s="32" t="n"/>
      <c r="Q224" s="32" t="n"/>
      <c r="R224" s="32" t="n"/>
      <c r="S224" s="32" t="n"/>
      <c r="T224" s="32" t="n"/>
      <c r="U224" s="32" t="n"/>
      <c r="V224" s="32" t="n"/>
      <c r="W224" s="32" t="n"/>
      <c r="X224" s="32" t="n"/>
      <c r="Y224" s="32" t="n"/>
      <c r="Z224" s="32" t="n"/>
      <c r="AA224" s="32" t="n"/>
      <c r="AB224" s="26" t="n"/>
      <c r="AC224" s="26" t="n"/>
      <c r="AD224" s="26" t="n"/>
      <c r="AE224" s="26" t="n"/>
      <c r="AF224" s="26" t="n"/>
      <c r="AG224" s="26" t="n"/>
      <c r="AH224" s="26" t="n"/>
      <c r="AJ224" s="32" t="n"/>
      <c r="AK224" s="32" t="n"/>
      <c r="AL224" s="32" t="n"/>
      <c r="AM224" s="32" t="n"/>
      <c r="AN224" s="32" t="n"/>
      <c r="AO224" s="26" t="n"/>
      <c r="AP224" s="26" t="n"/>
      <c r="AQ224" s="26" t="n"/>
      <c r="AR224" s="26" t="n"/>
      <c r="AS224" s="26" t="n"/>
    </row>
    <row r="225">
      <c r="D225" s="3" t="n"/>
      <c r="K225" s="35" t="n"/>
      <c r="L225" s="35" t="n"/>
      <c r="M225" s="35" t="n"/>
      <c r="N225" s="35" t="n"/>
      <c r="O225" s="35" t="n"/>
      <c r="P225" s="35" t="n"/>
      <c r="Q225" s="35" t="n"/>
      <c r="R225" s="35" t="n"/>
      <c r="S225" s="35" t="n"/>
      <c r="T225" s="35" t="n"/>
      <c r="U225" s="35" t="n"/>
      <c r="V225" s="35" t="n"/>
      <c r="W225" s="35" t="n"/>
      <c r="X225" s="35" t="n"/>
      <c r="Y225" s="35" t="n"/>
      <c r="Z225" s="35" t="n"/>
      <c r="AA225" s="35" t="n"/>
      <c r="AB225" s="36" t="n"/>
      <c r="AC225" s="36" t="n"/>
      <c r="AD225" s="36" t="n"/>
      <c r="AE225" s="36" t="n"/>
      <c r="AF225" s="36" t="n"/>
      <c r="AG225" s="36" t="n"/>
      <c r="AH225" s="36" t="n"/>
      <c r="AK225" s="35" t="n"/>
      <c r="AL225" s="35" t="n"/>
      <c r="AM225" s="35" t="n"/>
      <c r="AN225" s="35" t="n"/>
      <c r="AO225" s="35" t="n"/>
      <c r="AP225" s="35" t="n"/>
      <c r="AQ225" s="36" t="n"/>
      <c r="AR225" s="36" t="n"/>
      <c r="AS225" s="36" t="n"/>
    </row>
    <row r="226">
      <c r="C226" s="6" t="n"/>
      <c r="G226" s="32" t="n"/>
      <c r="H226" s="32" t="n"/>
      <c r="I226" s="32" t="n"/>
      <c r="J226" s="32" t="n"/>
      <c r="K226" s="32" t="n"/>
      <c r="L226" s="32" t="n"/>
      <c r="M226" s="32" t="n"/>
      <c r="N226" s="32" t="n"/>
      <c r="O226" s="32" t="n"/>
      <c r="P226" s="32" t="n"/>
      <c r="Q226" s="32" t="n"/>
      <c r="R226" s="32" t="n"/>
      <c r="S226" s="32" t="n"/>
      <c r="T226" s="32" t="n"/>
      <c r="U226" s="32" t="n"/>
      <c r="V226" s="32" t="n"/>
      <c r="W226" s="32" t="n"/>
      <c r="X226" s="32" t="n"/>
      <c r="Y226" s="32" t="n"/>
      <c r="Z226" s="32" t="n"/>
      <c r="AA226" s="32" t="n"/>
      <c r="AB226" s="26" t="n"/>
      <c r="AC226" s="26" t="n"/>
      <c r="AD226" s="26" t="n"/>
      <c r="AE226" s="26" t="n"/>
      <c r="AF226" s="26" t="n"/>
      <c r="AG226" s="26" t="n"/>
      <c r="AH226" s="26" t="n"/>
      <c r="AJ226" s="32" t="n"/>
      <c r="AK226" s="32" t="n"/>
      <c r="AL226" s="32" t="n"/>
      <c r="AM226" s="32" t="n"/>
      <c r="AN226" s="32" t="n"/>
      <c r="AO226" s="26" t="n"/>
      <c r="AP226" s="26" t="n"/>
      <c r="AQ226" s="26" t="n"/>
      <c r="AR226" s="26" t="n"/>
      <c r="AS226" s="26" t="n"/>
    </row>
    <row r="227">
      <c r="D227" s="3" t="n"/>
      <c r="K227" s="35" t="n"/>
      <c r="L227" s="35" t="n"/>
      <c r="M227" s="35" t="n"/>
      <c r="N227" s="35" t="n"/>
      <c r="O227" s="35" t="n"/>
      <c r="P227" s="35" t="n"/>
      <c r="Q227" s="35" t="n"/>
      <c r="R227" s="35" t="n"/>
      <c r="S227" s="35" t="n"/>
      <c r="T227" s="35" t="n"/>
      <c r="U227" s="35" t="n"/>
      <c r="V227" s="35" t="n"/>
      <c r="W227" s="35" t="n"/>
      <c r="X227" s="35" t="n"/>
      <c r="Y227" s="35" t="n"/>
      <c r="Z227" s="35" t="n"/>
      <c r="AA227" s="35" t="n"/>
      <c r="AB227" s="36" t="n"/>
      <c r="AC227" s="36" t="n"/>
      <c r="AD227" s="36" t="n"/>
      <c r="AE227" s="36" t="n"/>
      <c r="AF227" s="36" t="n"/>
      <c r="AG227" s="36" t="n"/>
      <c r="AH227" s="36" t="n"/>
      <c r="AK227" s="35" t="n"/>
      <c r="AL227" s="35" t="n"/>
      <c r="AM227" s="35" t="n"/>
      <c r="AN227" s="35" t="n"/>
      <c r="AO227" s="35" t="n"/>
      <c r="AP227" s="35" t="n"/>
      <c r="AQ227" s="36" t="n"/>
      <c r="AR227" s="36" t="n"/>
      <c r="AS227" s="36" t="n"/>
    </row>
    <row r="228">
      <c r="C228" s="6" t="n"/>
      <c r="G228" s="32" t="n"/>
      <c r="H228" s="32" t="n"/>
      <c r="I228" s="32" t="n"/>
      <c r="J228" s="32" t="n"/>
      <c r="K228" s="32" t="n"/>
      <c r="L228" s="32" t="n"/>
      <c r="M228" s="32" t="n"/>
      <c r="N228" s="32" t="n"/>
      <c r="O228" s="32" t="n"/>
      <c r="P228" s="32" t="n"/>
      <c r="Q228" s="32" t="n"/>
      <c r="R228" s="32" t="n"/>
      <c r="S228" s="32" t="n"/>
      <c r="T228" s="32" t="n"/>
      <c r="U228" s="32" t="n"/>
      <c r="V228" s="32" t="n"/>
      <c r="W228" s="32" t="n"/>
      <c r="X228" s="32" t="n"/>
      <c r="Y228" s="32" t="n"/>
      <c r="Z228" s="32" t="n"/>
      <c r="AA228" s="32" t="n"/>
      <c r="AB228" s="26" t="n"/>
      <c r="AC228" s="26" t="n"/>
      <c r="AD228" s="26" t="n"/>
      <c r="AE228" s="26" t="n"/>
      <c r="AF228" s="26" t="n"/>
      <c r="AG228" s="26" t="n"/>
      <c r="AH228" s="26" t="n"/>
      <c r="AJ228" s="32" t="n"/>
      <c r="AK228" s="32" t="n"/>
      <c r="AL228" s="32" t="n"/>
      <c r="AM228" s="32" t="n"/>
      <c r="AN228" s="32" t="n"/>
      <c r="AO228" s="26" t="n"/>
      <c r="AP228" s="26" t="n"/>
      <c r="AQ228" s="26" t="n"/>
      <c r="AR228" s="26" t="n"/>
      <c r="AS228" s="26" t="n"/>
    </row>
    <row r="229">
      <c r="D229" s="3" t="n"/>
      <c r="K229" s="35" t="n"/>
      <c r="L229" s="35" t="n"/>
      <c r="M229" s="35" t="n"/>
      <c r="N229" s="35" t="n"/>
      <c r="O229" s="35" t="n"/>
      <c r="P229" s="35" t="n"/>
      <c r="Q229" s="35" t="n"/>
      <c r="R229" s="35" t="n"/>
      <c r="S229" s="35" t="n"/>
      <c r="T229" s="35" t="n"/>
      <c r="U229" s="35" t="n"/>
      <c r="V229" s="35" t="n"/>
      <c r="W229" s="35" t="n"/>
      <c r="X229" s="35" t="n"/>
      <c r="Y229" s="35" t="n"/>
      <c r="Z229" s="35" t="n"/>
      <c r="AA229" s="35" t="n"/>
      <c r="AB229" s="36" t="n"/>
      <c r="AC229" s="36" t="n"/>
      <c r="AD229" s="36" t="n"/>
      <c r="AE229" s="36" t="n"/>
      <c r="AF229" s="36" t="n"/>
      <c r="AG229" s="36" t="n"/>
      <c r="AH229" s="36" t="n"/>
      <c r="AK229" s="35" t="n"/>
      <c r="AL229" s="35" t="n"/>
      <c r="AM229" s="35" t="n"/>
      <c r="AN229" s="35" t="n"/>
      <c r="AO229" s="35" t="n"/>
      <c r="AP229" s="35" t="n"/>
      <c r="AQ229" s="36" t="n"/>
      <c r="AR229" s="36" t="n"/>
      <c r="AS229" s="36" t="n"/>
    </row>
    <row r="230">
      <c r="C230" s="6" t="n"/>
      <c r="G230" s="30" t="n"/>
      <c r="H230" s="30" t="n"/>
      <c r="I230" s="30" t="n"/>
      <c r="J230" s="30" t="n"/>
      <c r="K230" s="30" t="n"/>
      <c r="L230" s="30" t="n"/>
      <c r="M230" s="30" t="n"/>
      <c r="N230" s="30" t="n"/>
      <c r="O230" s="30" t="n"/>
      <c r="P230" s="30" t="n"/>
      <c r="Q230" s="30" t="n"/>
      <c r="R230" s="30" t="n"/>
      <c r="S230" s="30" t="n"/>
      <c r="T230" s="30" t="n"/>
      <c r="U230" s="30" t="n"/>
      <c r="V230" s="30" t="n"/>
      <c r="W230" s="30" t="n"/>
      <c r="X230" s="30" t="n"/>
      <c r="Y230" s="30" t="n"/>
      <c r="Z230" s="30" t="n"/>
      <c r="AA230" s="30" t="n"/>
      <c r="AB230" s="30" t="n"/>
      <c r="AC230" s="30" t="n"/>
      <c r="AD230" s="30" t="n"/>
      <c r="AE230" s="30" t="n"/>
      <c r="AF230" s="30" t="n"/>
      <c r="AG230" s="30" t="n"/>
      <c r="AH230" s="30" t="n"/>
      <c r="AJ230" s="30" t="n"/>
      <c r="AK230" s="30" t="n"/>
      <c r="AL230" s="30" t="n"/>
      <c r="AM230" s="30" t="n"/>
      <c r="AN230" s="30" t="n"/>
      <c r="AO230" s="30" t="n"/>
      <c r="AP230" s="30" t="n"/>
      <c r="AQ230" s="30" t="n"/>
      <c r="AR230" s="30" t="n"/>
      <c r="AS230" s="30" t="n"/>
    </row>
    <row r="231">
      <c r="D231" s="3" t="n"/>
      <c r="G231" s="46" t="n"/>
      <c r="H231" s="46" t="n"/>
      <c r="I231" s="46" t="n"/>
      <c r="J231" s="46" t="n"/>
      <c r="K231" s="46" t="n"/>
      <c r="L231" s="46" t="n"/>
      <c r="M231" s="46" t="n"/>
      <c r="N231" s="46" t="n"/>
      <c r="O231" s="46" t="n"/>
      <c r="P231" s="46" t="n"/>
      <c r="Q231" s="46" t="n"/>
      <c r="R231" s="46" t="n"/>
      <c r="S231" s="46" t="n"/>
      <c r="T231" s="46" t="n"/>
      <c r="U231" s="46" t="n"/>
      <c r="V231" s="46" t="n"/>
      <c r="W231" s="46" t="n"/>
      <c r="X231" s="46" t="n"/>
      <c r="Y231" s="46" t="n"/>
      <c r="Z231" s="46" t="n"/>
      <c r="AA231" s="46" t="n"/>
      <c r="AB231" s="46" t="n"/>
      <c r="AC231" s="46" t="n"/>
      <c r="AD231" s="46" t="n"/>
      <c r="AE231" s="46" t="n"/>
      <c r="AF231" s="46" t="n"/>
      <c r="AG231" s="46" t="n"/>
      <c r="AH231" s="46" t="n"/>
      <c r="AJ231" s="46" t="n"/>
      <c r="AK231" s="46" t="n"/>
      <c r="AL231" s="46" t="n"/>
      <c r="AM231" s="46" t="n"/>
      <c r="AN231" s="46" t="n"/>
      <c r="AO231" s="46" t="n"/>
      <c r="AP231" s="46" t="n"/>
      <c r="AQ231" s="46" t="n"/>
      <c r="AR231" s="46" t="n"/>
      <c r="AS231" s="46" t="n"/>
    </row>
    <row r="232">
      <c r="C232" s="8" t="n"/>
      <c r="K232" s="35" t="n"/>
      <c r="L232" s="35" t="n"/>
      <c r="M232" s="35" t="n"/>
      <c r="N232" s="35" t="n"/>
      <c r="O232" s="35" t="n"/>
      <c r="P232" s="35" t="n"/>
      <c r="Q232" s="35" t="n"/>
      <c r="R232" s="35" t="n"/>
      <c r="S232" s="35" t="n"/>
      <c r="T232" s="35" t="n"/>
      <c r="U232" s="35" t="n"/>
      <c r="V232" s="35" t="n"/>
      <c r="W232" s="35" t="n"/>
      <c r="X232" s="35" t="n"/>
      <c r="Y232" s="35" t="n"/>
      <c r="Z232" s="35" t="n"/>
      <c r="AA232" s="35" t="n"/>
      <c r="AB232" s="36" t="n"/>
      <c r="AC232" s="36" t="n"/>
      <c r="AD232" s="36" t="n"/>
      <c r="AE232" s="36" t="n"/>
      <c r="AF232" s="36" t="n"/>
      <c r="AG232" s="36" t="n"/>
      <c r="AH232" s="36" t="n"/>
      <c r="AK232" s="35" t="n"/>
      <c r="AL232" s="35" t="n"/>
      <c r="AM232" s="35" t="n"/>
      <c r="AN232" s="35" t="n"/>
      <c r="AO232" s="35" t="n"/>
      <c r="AP232" s="35" t="n"/>
      <c r="AQ232" s="36" t="n"/>
      <c r="AR232" s="36" t="n"/>
      <c r="AS232" s="36" t="n"/>
    </row>
    <row r="233">
      <c r="D233" s="3" t="n"/>
    </row>
    <row r="234"/>
    <row r="235"/>
    <row r="236">
      <c r="B236" s="48" t="n"/>
      <c r="C236" s="48" t="n"/>
      <c r="D236" s="48" t="n"/>
      <c r="E236" s="48" t="n"/>
      <c r="F236" s="48" t="n"/>
      <c r="G236" s="48" t="n"/>
      <c r="H236" s="48" t="n"/>
      <c r="I236" s="48" t="n"/>
      <c r="J236" s="48" t="n"/>
      <c r="K236" s="48" t="n"/>
      <c r="L236" s="48" t="n"/>
      <c r="M236" s="48" t="n"/>
      <c r="N236" s="48" t="n"/>
      <c r="O236" s="48" t="n"/>
      <c r="P236" s="48" t="n"/>
      <c r="Q236" s="48" t="n"/>
      <c r="R236" s="48" t="n"/>
      <c r="S236" s="48" t="n"/>
      <c r="T236" s="48" t="n"/>
      <c r="U236" s="48" t="n"/>
      <c r="V236" s="48" t="n"/>
      <c r="W236" s="48" t="n"/>
      <c r="X236" s="48" t="n"/>
      <c r="Y236" s="48" t="n"/>
      <c r="Z236" s="48" t="n"/>
      <c r="AA236" s="48" t="n"/>
      <c r="AB236" s="48" t="n"/>
      <c r="AC236" s="48" t="n"/>
      <c r="AD236" s="48" t="n"/>
      <c r="AE236" s="48" t="n"/>
      <c r="AF236" s="48" t="n"/>
      <c r="AG236" s="48" t="n"/>
      <c r="AH236" s="48" t="n"/>
      <c r="AJ236" s="48" t="n"/>
      <c r="AK236" s="48" t="n"/>
      <c r="AL236" s="48" t="n"/>
      <c r="AM236" s="48" t="n"/>
      <c r="AN236" s="48" t="n"/>
      <c r="AO236" s="48" t="n"/>
      <c r="AP236" s="48" t="n"/>
      <c r="AQ236" s="48" t="n"/>
      <c r="AR236" s="48" t="n"/>
      <c r="AS236" s="48" t="n"/>
    </row>
    <row r="237"/>
    <row r="238">
      <c r="C238" s="8" t="n"/>
      <c r="G238" s="35" t="n"/>
      <c r="H238" s="35" t="n"/>
      <c r="I238" s="35" t="n"/>
      <c r="J238" s="35" t="n"/>
      <c r="K238" s="35" t="n"/>
      <c r="L238" s="35" t="n"/>
      <c r="M238" s="35" t="n"/>
      <c r="N238" s="35" t="n"/>
      <c r="O238" s="35" t="n"/>
      <c r="P238" s="35" t="n"/>
      <c r="Q238" s="35" t="n"/>
      <c r="R238" s="35" t="n"/>
      <c r="S238" s="35" t="n"/>
      <c r="T238" s="35" t="n"/>
      <c r="U238" s="35" t="n"/>
      <c r="V238" s="35" t="n"/>
      <c r="W238" s="35" t="n"/>
      <c r="X238" s="35" t="n"/>
      <c r="Y238" s="35" t="n"/>
      <c r="Z238" s="35" t="n"/>
      <c r="AA238" s="35" t="n"/>
      <c r="AB238" s="36" t="n"/>
      <c r="AC238" s="36" t="n"/>
      <c r="AD238" s="36" t="n"/>
      <c r="AE238" s="36" t="n"/>
      <c r="AF238" s="36" t="n"/>
      <c r="AG238" s="36" t="n"/>
      <c r="AH238" s="36" t="n"/>
      <c r="AJ238" s="35" t="n"/>
      <c r="AK238" s="35" t="n"/>
      <c r="AL238" s="35" t="n"/>
      <c r="AM238" s="35" t="n"/>
      <c r="AN238" s="35" t="n"/>
      <c r="AO238" s="35" t="n"/>
      <c r="AP238" s="35" t="n"/>
      <c r="AQ238" s="36" t="n"/>
      <c r="AR238" s="36" t="n"/>
      <c r="AS238" s="36" t="n"/>
    </row>
    <row r="239">
      <c r="C239" s="8" t="n"/>
      <c r="G239" s="35" t="n"/>
      <c r="H239" s="35" t="n"/>
      <c r="I239" s="35" t="n"/>
      <c r="J239" s="35" t="n"/>
      <c r="K239" s="35" t="n"/>
      <c r="L239" s="35" t="n"/>
      <c r="M239" s="35" t="n"/>
      <c r="N239" s="35" t="n"/>
      <c r="O239" s="35" t="n"/>
      <c r="P239" s="35" t="n"/>
      <c r="Q239" s="35" t="n"/>
      <c r="R239" s="35" t="n"/>
      <c r="S239" s="35" t="n"/>
      <c r="T239" s="35" t="n"/>
      <c r="U239" s="35" t="n"/>
      <c r="V239" s="35" t="n"/>
      <c r="W239" s="35" t="n"/>
      <c r="X239" s="35" t="n"/>
      <c r="Y239" s="35" t="n"/>
      <c r="Z239" s="35" t="n"/>
      <c r="AA239" s="35" t="n"/>
      <c r="AB239" s="36" t="n"/>
      <c r="AC239" s="36" t="n"/>
      <c r="AD239" s="36" t="n"/>
      <c r="AE239" s="36" t="n"/>
      <c r="AF239" s="36" t="n"/>
      <c r="AG239" s="36" t="n"/>
      <c r="AH239" s="36" t="n"/>
      <c r="AJ239" s="35" t="n"/>
      <c r="AK239" s="35" t="n"/>
      <c r="AL239" s="35" t="n"/>
      <c r="AM239" s="35" t="n"/>
      <c r="AN239" s="35" t="n"/>
      <c r="AO239" s="35" t="n"/>
      <c r="AP239" s="35" t="n"/>
      <c r="AQ239" s="36" t="n"/>
      <c r="AR239" s="36" t="n"/>
      <c r="AS239" s="36" t="n"/>
    </row>
    <row r="240">
      <c r="C240" s="8" t="n"/>
      <c r="G240" s="35" t="n"/>
      <c r="H240" s="35" t="n"/>
      <c r="I240" s="35" t="n"/>
      <c r="J240" s="35" t="n"/>
      <c r="K240" s="35" t="n"/>
      <c r="L240" s="35" t="n"/>
      <c r="M240" s="35" t="n"/>
      <c r="N240" s="35" t="n"/>
      <c r="O240" s="35" t="n"/>
      <c r="P240" s="35" t="n"/>
      <c r="Q240" s="35" t="n"/>
      <c r="R240" s="35" t="n"/>
      <c r="S240" s="35" t="n"/>
      <c r="T240" s="35" t="n"/>
      <c r="U240" s="35" t="n"/>
      <c r="V240" s="35" t="n"/>
      <c r="W240" s="35" t="n"/>
      <c r="X240" s="35" t="n"/>
      <c r="Y240" s="35" t="n"/>
      <c r="Z240" s="35" t="n"/>
      <c r="AA240" s="35" t="n"/>
      <c r="AB240" s="36" t="n"/>
      <c r="AC240" s="36" t="n"/>
      <c r="AD240" s="36" t="n"/>
      <c r="AE240" s="36" t="n"/>
      <c r="AF240" s="36" t="n"/>
      <c r="AG240" s="36" t="n"/>
      <c r="AH240" s="36" t="n"/>
      <c r="AJ240" s="35" t="n"/>
      <c r="AK240" s="35" t="n"/>
      <c r="AL240" s="35" t="n"/>
      <c r="AM240" s="35" t="n"/>
      <c r="AN240" s="35" t="n"/>
      <c r="AO240" s="35" t="n"/>
      <c r="AP240" s="35" t="n"/>
      <c r="AQ240" s="36" t="n"/>
      <c r="AR240" s="36" t="n"/>
      <c r="AS240" s="36" t="n"/>
    </row>
    <row r="241">
      <c r="C241" s="8" t="n"/>
      <c r="G241" s="35" t="n"/>
      <c r="H241" s="35" t="n"/>
      <c r="I241" s="35" t="n"/>
      <c r="J241" s="35" t="n"/>
      <c r="K241" s="35" t="n"/>
      <c r="L241" s="35" t="n"/>
      <c r="M241" s="35" t="n"/>
      <c r="N241" s="35" t="n"/>
      <c r="O241" s="35" t="n"/>
      <c r="P241" s="35" t="n"/>
      <c r="Q241" s="35" t="n"/>
      <c r="R241" s="35" t="n"/>
      <c r="S241" s="35" t="n"/>
      <c r="T241" s="35" t="n"/>
      <c r="U241" s="35" t="n"/>
      <c r="V241" s="35" t="n"/>
      <c r="W241" s="35" t="n"/>
      <c r="X241" s="35" t="n"/>
      <c r="Y241" s="35" t="n"/>
      <c r="Z241" s="35" t="n"/>
      <c r="AA241" s="35" t="n"/>
      <c r="AB241" s="36" t="n"/>
      <c r="AC241" s="36" t="n"/>
      <c r="AD241" s="36" t="n"/>
      <c r="AE241" s="36" t="n"/>
      <c r="AF241" s="36" t="n"/>
      <c r="AG241" s="36" t="n"/>
      <c r="AH241" s="36" t="n"/>
      <c r="AJ241" s="35" t="n"/>
      <c r="AK241" s="35" t="n"/>
      <c r="AL241" s="35" t="n"/>
      <c r="AM241" s="35" t="n"/>
      <c r="AN241" s="35" t="n"/>
      <c r="AO241" s="35" t="n"/>
      <c r="AP241" s="35" t="n"/>
      <c r="AQ241" s="36" t="n"/>
      <c r="AR241" s="36" t="n"/>
      <c r="AS241" s="36" t="n"/>
    </row>
    <row r="242">
      <c r="C242" s="8" t="n"/>
      <c r="G242" s="35" t="n"/>
      <c r="H242" s="35" t="n"/>
      <c r="I242" s="35" t="n"/>
      <c r="J242" s="35" t="n"/>
      <c r="K242" s="35" t="n"/>
      <c r="L242" s="35" t="n"/>
      <c r="M242" s="35" t="n"/>
      <c r="N242" s="35" t="n"/>
      <c r="O242" s="35" t="n"/>
      <c r="P242" s="35" t="n"/>
      <c r="Q242" s="35" t="n"/>
      <c r="R242" s="35" t="n"/>
      <c r="S242" s="35" t="n"/>
      <c r="T242" s="35" t="n"/>
      <c r="U242" s="35" t="n"/>
      <c r="V242" s="35" t="n"/>
      <c r="W242" s="35" t="n"/>
      <c r="X242" s="35" t="n"/>
      <c r="Y242" s="35" t="n"/>
      <c r="Z242" s="35" t="n"/>
      <c r="AA242" s="35" t="n"/>
      <c r="AB242" s="36" t="n"/>
      <c r="AC242" s="36" t="n"/>
      <c r="AD242" s="36" t="n"/>
      <c r="AE242" s="36" t="n"/>
      <c r="AF242" s="36" t="n"/>
      <c r="AG242" s="36" t="n"/>
      <c r="AH242" s="36" t="n"/>
      <c r="AJ242" s="35" t="n"/>
      <c r="AK242" s="35" t="n"/>
      <c r="AL242" s="35" t="n"/>
      <c r="AM242" s="35" t="n"/>
      <c r="AN242" s="35" t="n"/>
      <c r="AO242" s="35" t="n"/>
      <c r="AP242" s="35" t="n"/>
      <c r="AQ242" s="36" t="n"/>
      <c r="AR242" s="36" t="n"/>
      <c r="AS242" s="36" t="n"/>
    </row>
    <row r="243">
      <c r="C243" s="8" t="n"/>
      <c r="G243" s="35" t="n"/>
      <c r="H243" s="35" t="n"/>
      <c r="I243" s="35" t="n"/>
      <c r="J243" s="35" t="n"/>
      <c r="K243" s="35" t="n"/>
      <c r="L243" s="35" t="n"/>
      <c r="M243" s="35" t="n"/>
      <c r="N243" s="35" t="n"/>
      <c r="O243" s="35" t="n"/>
      <c r="P243" s="35" t="n"/>
      <c r="Q243" s="35" t="n"/>
      <c r="R243" s="35" t="n"/>
      <c r="S243" s="35" t="n"/>
      <c r="T243" s="35" t="n"/>
      <c r="U243" s="35" t="n"/>
      <c r="V243" s="35" t="n"/>
      <c r="W243" s="35" t="n"/>
      <c r="X243" s="35" t="n"/>
      <c r="Y243" s="35" t="n"/>
      <c r="Z243" s="35" t="n"/>
      <c r="AA243" s="35" t="n"/>
      <c r="AB243" s="36" t="n"/>
      <c r="AC243" s="36" t="n"/>
      <c r="AD243" s="36" t="n"/>
      <c r="AE243" s="36" t="n"/>
      <c r="AF243" s="36" t="n"/>
      <c r="AG243" s="36" t="n"/>
      <c r="AH243" s="36" t="n"/>
      <c r="AJ243" s="35" t="n"/>
      <c r="AK243" s="35" t="n"/>
      <c r="AL243" s="35" t="n"/>
      <c r="AM243" s="35" t="n"/>
      <c r="AN243" s="35" t="n"/>
      <c r="AO243" s="35" t="n"/>
      <c r="AP243" s="35" t="n"/>
      <c r="AQ243" s="36" t="n"/>
      <c r="AR243" s="36" t="n"/>
      <c r="AS243" s="36" t="n"/>
    </row>
    <row r="244">
      <c r="C244" s="8" t="n"/>
      <c r="H244" s="35" t="n"/>
      <c r="I244" s="35" t="n"/>
      <c r="J244" s="35" t="n"/>
      <c r="K244" s="35" t="n"/>
      <c r="L244" s="35" t="n"/>
      <c r="M244" s="35" t="n"/>
      <c r="N244" s="35" t="n"/>
      <c r="O244" s="35" t="n"/>
      <c r="P244" s="35" t="n"/>
      <c r="Q244" s="35" t="n"/>
      <c r="R244" s="35" t="n"/>
      <c r="S244" s="35" t="n"/>
      <c r="T244" s="35" t="n"/>
      <c r="U244" s="35" t="n"/>
      <c r="V244" s="35" t="n"/>
      <c r="W244" s="35" t="n"/>
      <c r="X244" s="35" t="n"/>
      <c r="Y244" s="35" t="n"/>
      <c r="Z244" s="35" t="n"/>
      <c r="AA244" s="35" t="n"/>
      <c r="AB244" s="36" t="n"/>
      <c r="AC244" s="36" t="n"/>
      <c r="AD244" s="36" t="n"/>
      <c r="AE244" s="36" t="n"/>
      <c r="AF244" s="36" t="n"/>
      <c r="AG244" s="36" t="n"/>
      <c r="AH244" s="36" t="n"/>
      <c r="AK244" s="35" t="n"/>
      <c r="AL244" s="35" t="n"/>
      <c r="AM244" s="35" t="n"/>
      <c r="AN244" s="35" t="n"/>
      <c r="AO244" s="35" t="n"/>
      <c r="AP244" s="35" t="n"/>
      <c r="AQ244" s="36" t="n"/>
      <c r="AR244" s="36" t="n"/>
      <c r="AS244" s="36" t="n"/>
    </row>
    <row r="245">
      <c r="C245" s="8" t="n"/>
      <c r="G245" s="35" t="n"/>
      <c r="H245" s="35" t="n"/>
      <c r="I245" s="35" t="n"/>
      <c r="J245" s="35" t="n"/>
      <c r="K245" s="35" t="n"/>
      <c r="L245" s="35" t="n"/>
      <c r="M245" s="35" t="n"/>
      <c r="N245" s="35" t="n"/>
      <c r="O245" s="35" t="n"/>
      <c r="P245" s="35" t="n"/>
      <c r="Q245" s="35" t="n"/>
      <c r="R245" s="35" t="n"/>
      <c r="S245" s="35" t="n"/>
      <c r="T245" s="35" t="n"/>
      <c r="U245" s="35" t="n"/>
      <c r="V245" s="35" t="n"/>
      <c r="W245" s="35" t="n"/>
      <c r="X245" s="35" t="n"/>
      <c r="Y245" s="35" t="n"/>
      <c r="Z245" s="35" t="n"/>
      <c r="AA245" s="35" t="n"/>
      <c r="AB245" s="36" t="n"/>
      <c r="AC245" s="36" t="n"/>
      <c r="AD245" s="36" t="n"/>
      <c r="AE245" s="36" t="n"/>
      <c r="AF245" s="36" t="n"/>
      <c r="AG245" s="36" t="n"/>
      <c r="AH245" s="36" t="n"/>
      <c r="AJ245" s="35" t="n"/>
      <c r="AK245" s="35" t="n"/>
      <c r="AL245" s="35" t="n"/>
      <c r="AM245" s="35" t="n"/>
      <c r="AN245" s="35" t="n"/>
      <c r="AO245" s="35" t="n"/>
      <c r="AP245" s="35" t="n"/>
      <c r="AQ245" s="36" t="n"/>
      <c r="AR245" s="36" t="n"/>
      <c r="AS245" s="36" t="n"/>
    </row>
    <row r="246">
      <c r="C246" s="8" t="n"/>
      <c r="G246" s="35" t="n"/>
      <c r="H246" s="35" t="n"/>
      <c r="I246" s="35" t="n"/>
      <c r="J246" s="35" t="n"/>
      <c r="K246" s="35" t="n"/>
      <c r="L246" s="35" t="n"/>
      <c r="M246" s="35" t="n"/>
      <c r="N246" s="35" t="n"/>
      <c r="O246" s="35" t="n"/>
      <c r="P246" s="35" t="n"/>
      <c r="Q246" s="35" t="n"/>
      <c r="R246" s="35" t="n"/>
      <c r="S246" s="35" t="n"/>
      <c r="T246" s="35" t="n"/>
      <c r="U246" s="35" t="n"/>
      <c r="V246" s="35" t="n"/>
      <c r="W246" s="35" t="n"/>
      <c r="X246" s="35" t="n"/>
      <c r="Y246" s="35" t="n"/>
      <c r="Z246" s="35" t="n"/>
      <c r="AA246" s="35" t="n"/>
      <c r="AB246" s="36" t="n"/>
      <c r="AC246" s="36" t="n"/>
      <c r="AD246" s="36" t="n"/>
      <c r="AE246" s="36" t="n"/>
      <c r="AF246" s="36" t="n"/>
      <c r="AG246" s="36" t="n"/>
      <c r="AH246" s="36" t="n"/>
      <c r="AJ246" s="35" t="n"/>
      <c r="AK246" s="35" t="n"/>
      <c r="AL246" s="35" t="n"/>
      <c r="AM246" s="35" t="n"/>
      <c r="AN246" s="35" t="n"/>
      <c r="AO246" s="35" t="n"/>
      <c r="AP246" s="35" t="n"/>
      <c r="AQ246" s="36" t="n"/>
      <c r="AR246" s="36" t="n"/>
      <c r="AS246" s="36" t="n"/>
    </row>
    <row r="247">
      <c r="C247" s="8" t="n"/>
      <c r="H247" s="35" t="n"/>
      <c r="I247" s="35" t="n"/>
      <c r="J247" s="35" t="n"/>
      <c r="K247" s="35" t="n"/>
      <c r="L247" s="35" t="n"/>
      <c r="M247" s="35" t="n"/>
      <c r="N247" s="35" t="n"/>
      <c r="O247" s="35" t="n"/>
      <c r="P247" s="35" t="n"/>
      <c r="Q247" s="35" t="n"/>
      <c r="R247" s="35" t="n"/>
      <c r="S247" s="35" t="n"/>
      <c r="T247" s="35" t="n"/>
      <c r="U247" s="35" t="n"/>
      <c r="V247" s="35" t="n"/>
      <c r="W247" s="35" t="n"/>
      <c r="X247" s="35" t="n"/>
      <c r="Y247" s="35" t="n"/>
      <c r="Z247" s="35" t="n"/>
      <c r="AA247" s="35" t="n"/>
      <c r="AB247" s="36" t="n"/>
      <c r="AC247" s="36" t="n"/>
      <c r="AD247" s="36" t="n"/>
      <c r="AE247" s="36" t="n"/>
      <c r="AF247" s="36" t="n"/>
      <c r="AG247" s="36" t="n"/>
      <c r="AH247" s="36" t="n"/>
      <c r="AK247" s="35" t="n"/>
      <c r="AL247" s="35" t="n"/>
      <c r="AM247" s="35" t="n"/>
      <c r="AN247" s="35" t="n"/>
      <c r="AO247" s="35" t="n"/>
      <c r="AP247" s="35" t="n"/>
      <c r="AQ247" s="36" t="n"/>
      <c r="AR247" s="36" t="n"/>
      <c r="AS247" s="36" t="n"/>
    </row>
    <row r="248"/>
    <row r="249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N24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Meta Platforms, Inc.</t>
        </is>
      </c>
    </row>
    <row r="3">
      <c r="B3" s="3" t="inlineStr">
        <is>
          <t>As-reported subtotals (for reconciliation only; signs match model rows)</t>
        </is>
      </c>
    </row>
    <row r="4"/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</row>
    <row r="6"/>
    <row r="7"/>
    <row r="8"/>
    <row r="9">
      <c r="B9" t="inlineStr">
        <is>
          <t>Total Revenue</t>
        </is>
      </c>
      <c r="G9" s="41" t="n">
        <v>26171</v>
      </c>
      <c r="H9" s="41" t="n">
        <v>29077</v>
      </c>
      <c r="I9" s="41" t="n">
        <v>29010</v>
      </c>
      <c r="J9" s="41" t="n">
        <v>33671</v>
      </c>
      <c r="K9" s="41" t="n">
        <v>27908</v>
      </c>
      <c r="L9" s="41" t="n">
        <v>28821</v>
      </c>
      <c r="M9" s="41" t="n">
        <v>27715</v>
      </c>
      <c r="N9" s="41" t="n">
        <v>32165</v>
      </c>
      <c r="O9" s="41" t="n">
        <v>28645</v>
      </c>
      <c r="P9" s="41" t="n">
        <v>32000</v>
      </c>
      <c r="Q9" s="41" t="n">
        <v>34146</v>
      </c>
      <c r="R9" s="41" t="n">
        <v>40111</v>
      </c>
      <c r="S9" s="41" t="n">
        <v>36455</v>
      </c>
      <c r="T9" s="41" t="n">
        <v>39072</v>
      </c>
      <c r="U9" s="41" t="n">
        <v>40589</v>
      </c>
      <c r="V9" s="41" t="n">
        <v>48385</v>
      </c>
      <c r="W9" s="41" t="n">
        <v>42314</v>
      </c>
      <c r="X9" s="41" t="n">
        <v>47516</v>
      </c>
      <c r="Y9" s="41" t="n">
        <v>51243</v>
      </c>
      <c r="Z9" s="41" t="n">
        <v>59893</v>
      </c>
      <c r="AA9" s="41" t="n">
        <v>56311</v>
      </c>
      <c r="AJ9" s="41" t="n">
        <v>117929</v>
      </c>
      <c r="AK9" s="41" t="n">
        <v>116609</v>
      </c>
      <c r="AL9" s="41" t="n">
        <v>134902</v>
      </c>
      <c r="AM9" s="41" t="n">
        <v>164501</v>
      </c>
      <c r="AN9" s="41" t="n">
        <v>200966</v>
      </c>
    </row>
    <row r="10">
      <c r="B10" t="inlineStr">
        <is>
          <t>Total Costs and Expenses (Less: form, filed)</t>
        </is>
      </c>
      <c r="G10" s="41" t="n">
        <v>-14793</v>
      </c>
      <c r="H10" s="41" t="n">
        <v>-16710</v>
      </c>
      <c r="I10" s="41" t="n">
        <v>-18587</v>
      </c>
      <c r="J10" s="41" t="n">
        <v>-21086</v>
      </c>
      <c r="K10" s="41" t="n">
        <v>-19384</v>
      </c>
      <c r="L10" s="41" t="n">
        <v>-20464</v>
      </c>
      <c r="M10" s="41" t="n">
        <v>-22051</v>
      </c>
      <c r="N10" s="41" t="n">
        <v>-25766</v>
      </c>
      <c r="O10" s="41" t="n">
        <v>-21418</v>
      </c>
      <c r="P10" s="41" t="n">
        <v>-22608</v>
      </c>
      <c r="Q10" s="41" t="n">
        <v>-20398</v>
      </c>
      <c r="R10" s="41" t="n">
        <v>-23727</v>
      </c>
      <c r="S10" s="41" t="n">
        <v>-22637</v>
      </c>
      <c r="T10" s="41" t="n">
        <v>-24225</v>
      </c>
      <c r="U10" s="41" t="n">
        <v>-23238</v>
      </c>
      <c r="V10" s="41" t="n">
        <v>-25021</v>
      </c>
      <c r="W10" s="41" t="n">
        <v>-24759</v>
      </c>
      <c r="X10" s="41" t="n">
        <v>-27074</v>
      </c>
      <c r="Y10" s="41" t="n">
        <v>-30709</v>
      </c>
      <c r="Z10" s="41" t="n">
        <v>-35148</v>
      </c>
      <c r="AA10" s="41" t="n">
        <v>-33439</v>
      </c>
      <c r="AJ10" s="41" t="n">
        <v>-71176</v>
      </c>
      <c r="AK10" s="41" t="n">
        <v>-87665</v>
      </c>
      <c r="AL10" s="41" t="n">
        <v>-88151</v>
      </c>
      <c r="AM10" s="41" t="n">
        <v>-95121</v>
      </c>
      <c r="AN10" s="41" t="n">
        <v>-117690</v>
      </c>
    </row>
    <row r="11">
      <c r="B11" t="inlineStr">
        <is>
          <t>Income from Operations</t>
        </is>
      </c>
      <c r="G11" s="41" t="n">
        <v>11378</v>
      </c>
      <c r="H11" s="41" t="n">
        <v>12367</v>
      </c>
      <c r="I11" s="41" t="n">
        <v>10423</v>
      </c>
      <c r="J11" s="41" t="n">
        <v>12585</v>
      </c>
      <c r="K11" s="41" t="n">
        <v>8524</v>
      </c>
      <c r="L11" s="41" t="n">
        <v>8357</v>
      </c>
      <c r="M11" s="41" t="n">
        <v>5664</v>
      </c>
      <c r="N11" s="41" t="n">
        <v>6399</v>
      </c>
      <c r="O11" s="41" t="n">
        <v>7227</v>
      </c>
      <c r="P11" s="41" t="n">
        <v>9392</v>
      </c>
      <c r="Q11" s="41" t="n">
        <v>13748</v>
      </c>
      <c r="R11" s="41" t="n">
        <v>16384</v>
      </c>
      <c r="S11" s="41" t="n">
        <v>13818</v>
      </c>
      <c r="T11" s="41" t="n">
        <v>14847</v>
      </c>
      <c r="U11" s="41" t="n">
        <v>17351</v>
      </c>
      <c r="V11" s="41" t="n">
        <v>23364</v>
      </c>
      <c r="W11" s="41" t="n">
        <v>17555</v>
      </c>
      <c r="X11" s="41" t="n">
        <v>20442</v>
      </c>
      <c r="Y11" s="41" t="n">
        <v>20534</v>
      </c>
      <c r="Z11" s="41" t="n">
        <v>24745</v>
      </c>
      <c r="AA11" s="41" t="n">
        <v>22872</v>
      </c>
      <c r="AJ11" s="41" t="n">
        <v>46753</v>
      </c>
      <c r="AK11" s="41" t="n">
        <v>28944</v>
      </c>
      <c r="AL11" s="41" t="n">
        <v>46751</v>
      </c>
      <c r="AM11" s="41" t="n">
        <v>69380</v>
      </c>
      <c r="AN11" s="41" t="n">
        <v>83276</v>
      </c>
    </row>
    <row r="12">
      <c r="B12" t="inlineStr">
        <is>
          <t>Income Before Provision for Income Taxes</t>
        </is>
      </c>
      <c r="G12" s="41" t="n">
        <v>11503</v>
      </c>
      <c r="H12" s="41" t="n">
        <v>12513</v>
      </c>
      <c r="I12" s="41" t="n">
        <v>10565</v>
      </c>
      <c r="J12" s="41" t="n">
        <v>12703</v>
      </c>
      <c r="K12" s="41" t="n">
        <v>8908</v>
      </c>
      <c r="L12" s="41" t="n">
        <v>8186</v>
      </c>
      <c r="M12" s="41" t="n">
        <v>5576</v>
      </c>
      <c r="N12" s="41" t="n">
        <v>6149</v>
      </c>
      <c r="O12" s="41" t="n">
        <v>7307</v>
      </c>
      <c r="P12" s="41" t="n">
        <v>9293</v>
      </c>
      <c r="Q12" s="41" t="n">
        <v>14021</v>
      </c>
      <c r="R12" s="41" t="n">
        <v>16807</v>
      </c>
      <c r="S12" s="41" t="n">
        <v>14183</v>
      </c>
      <c r="T12" s="41" t="n">
        <v>15106</v>
      </c>
      <c r="U12" s="41" t="n">
        <v>17822</v>
      </c>
      <c r="V12" s="41" t="n">
        <v>23552</v>
      </c>
      <c r="W12" s="41" t="n">
        <v>18382</v>
      </c>
      <c r="X12" s="41" t="n">
        <v>20534</v>
      </c>
      <c r="Y12" s="41" t="n">
        <v>21662</v>
      </c>
      <c r="Z12" s="41" t="n">
        <v>25354</v>
      </c>
      <c r="AA12" s="41" t="n">
        <v>21752</v>
      </c>
      <c r="AJ12" s="41" t="n">
        <v>47284</v>
      </c>
      <c r="AK12" s="41" t="n">
        <v>28819</v>
      </c>
      <c r="AL12" s="41" t="n">
        <v>47428</v>
      </c>
      <c r="AM12" s="41" t="n">
        <v>70663</v>
      </c>
      <c r="AN12" s="41" t="n">
        <v>85932</v>
      </c>
    </row>
    <row r="13">
      <c r="B13" t="inlineStr">
        <is>
          <t>Net Income</t>
        </is>
      </c>
      <c r="G13" s="41" t="n">
        <v>9497</v>
      </c>
      <c r="H13" s="41" t="n">
        <v>10395</v>
      </c>
      <c r="I13" s="41" t="n">
        <v>9193</v>
      </c>
      <c r="J13" s="41" t="n">
        <v>10285</v>
      </c>
      <c r="K13" s="41" t="n">
        <v>7465</v>
      </c>
      <c r="L13" s="41" t="n">
        <v>6687</v>
      </c>
      <c r="M13" s="41" t="n">
        <v>4395</v>
      </c>
      <c r="N13" s="41" t="n">
        <v>4653</v>
      </c>
      <c r="O13" s="41" t="n">
        <v>5709</v>
      </c>
      <c r="P13" s="41" t="n">
        <v>7789</v>
      </c>
      <c r="Q13" s="41" t="n">
        <v>11583</v>
      </c>
      <c r="R13" s="41" t="n">
        <v>14017</v>
      </c>
      <c r="S13" s="41" t="n">
        <v>12369</v>
      </c>
      <c r="T13" s="41" t="n">
        <v>13465</v>
      </c>
      <c r="U13" s="41" t="n">
        <v>15688</v>
      </c>
      <c r="V13" s="41" t="n">
        <v>20838</v>
      </c>
      <c r="W13" s="41" t="n">
        <v>16644</v>
      </c>
      <c r="X13" s="41" t="n">
        <v>18337</v>
      </c>
      <c r="Y13" s="41" t="n">
        <v>2709</v>
      </c>
      <c r="Z13" s="41" t="n">
        <v>22768</v>
      </c>
      <c r="AA13" s="41" t="n">
        <v>26773</v>
      </c>
      <c r="AJ13" s="41" t="n">
        <v>39370</v>
      </c>
      <c r="AK13" s="41" t="n">
        <v>23200</v>
      </c>
      <c r="AL13" s="41" t="n">
        <v>39098</v>
      </c>
      <c r="AM13" s="41" t="n">
        <v>62360</v>
      </c>
      <c r="AN13" s="41" t="n">
        <v>60458</v>
      </c>
    </row>
    <row r="14">
      <c r="B14" t="inlineStr">
        <is>
          <t>Total Current Assets</t>
        </is>
      </c>
      <c r="G14" s="41" t="n">
        <v>77322</v>
      </c>
      <c r="H14" s="41" t="n">
        <v>80697</v>
      </c>
      <c r="I14" s="41" t="n">
        <v>75421</v>
      </c>
      <c r="J14" s="41" t="n">
        <v>66666</v>
      </c>
      <c r="K14" s="41" t="n">
        <v>59265</v>
      </c>
      <c r="L14" s="41" t="n">
        <v>55987</v>
      </c>
      <c r="M14" s="41" t="n">
        <v>58315</v>
      </c>
      <c r="N14" s="41" t="n">
        <v>59549</v>
      </c>
      <c r="O14" s="41" t="n">
        <v>52483</v>
      </c>
      <c r="P14" s="41" t="n">
        <v>69560</v>
      </c>
      <c r="Q14" s="41" t="n">
        <v>78378</v>
      </c>
      <c r="R14" s="41" t="n">
        <v>85365</v>
      </c>
      <c r="S14" s="41" t="n">
        <v>75330</v>
      </c>
      <c r="T14" s="41" t="n">
        <v>76431</v>
      </c>
      <c r="U14" s="41" t="n">
        <v>91067</v>
      </c>
      <c r="V14" s="41" t="n">
        <v>100045</v>
      </c>
      <c r="W14" s="41" t="n">
        <v>90227</v>
      </c>
      <c r="X14" s="41" t="n">
        <v>73613</v>
      </c>
      <c r="Y14" s="41" t="n">
        <v>73118</v>
      </c>
      <c r="Z14" s="41" t="n">
        <v>108722</v>
      </c>
      <c r="AA14" s="41" t="n">
        <v>109765</v>
      </c>
      <c r="AJ14" s="41" t="n">
        <v>66666</v>
      </c>
      <c r="AK14" s="41" t="n">
        <v>59549</v>
      </c>
      <c r="AL14" s="41" t="n">
        <v>85365</v>
      </c>
      <c r="AM14" s="41" t="n">
        <v>100045</v>
      </c>
      <c r="AN14" s="41" t="n">
        <v>108722</v>
      </c>
    </row>
    <row r="15">
      <c r="B15" t="inlineStr">
        <is>
          <t>Total Assets</t>
        </is>
      </c>
      <c r="G15" s="41" t="n">
        <v>163523</v>
      </c>
      <c r="H15" s="41" t="n">
        <v>170609</v>
      </c>
      <c r="I15" s="41" t="n">
        <v>169585</v>
      </c>
      <c r="J15" s="41" t="n">
        <v>165987</v>
      </c>
      <c r="K15" s="41" t="n">
        <v>164218</v>
      </c>
      <c r="L15" s="41" t="n">
        <v>169779</v>
      </c>
      <c r="M15" s="41" t="n">
        <v>178894</v>
      </c>
      <c r="N15" s="41" t="n">
        <v>185727</v>
      </c>
      <c r="O15" s="41" t="n">
        <v>184491</v>
      </c>
      <c r="P15" s="41" t="n">
        <v>206688</v>
      </c>
      <c r="Q15" s="41" t="n">
        <v>216274</v>
      </c>
      <c r="R15" s="41" t="n">
        <v>229623</v>
      </c>
      <c r="S15" s="41" t="n">
        <v>222844</v>
      </c>
      <c r="T15" s="41" t="n">
        <v>230238</v>
      </c>
      <c r="U15" s="41" t="n">
        <v>256408</v>
      </c>
      <c r="V15" s="41" t="n">
        <v>276054</v>
      </c>
      <c r="W15" s="41" t="n">
        <v>280213</v>
      </c>
      <c r="X15" s="41" t="n">
        <v>294744</v>
      </c>
      <c r="Y15" s="41" t="n">
        <v>303844</v>
      </c>
      <c r="Z15" s="41" t="n">
        <v>366021</v>
      </c>
      <c r="AA15" s="41" t="n">
        <v>395250</v>
      </c>
      <c r="AJ15" s="41" t="n">
        <v>165987</v>
      </c>
      <c r="AK15" s="41" t="n">
        <v>185727</v>
      </c>
      <c r="AL15" s="41" t="n">
        <v>229623</v>
      </c>
      <c r="AM15" s="41" t="n">
        <v>276054</v>
      </c>
      <c r="AN15" s="41" t="n">
        <v>366021</v>
      </c>
    </row>
    <row r="16">
      <c r="B16" t="inlineStr">
        <is>
          <t>Total Current Liabilities</t>
        </is>
      </c>
      <c r="G16" s="41" t="n">
        <v>12717</v>
      </c>
      <c r="H16" s="41" t="n">
        <v>14874</v>
      </c>
      <c r="I16" s="41" t="n">
        <v>17812</v>
      </c>
      <c r="J16" s="41" t="n">
        <v>21135</v>
      </c>
      <c r="K16" s="41" t="n">
        <v>21086</v>
      </c>
      <c r="L16" s="41" t="n">
        <v>22217</v>
      </c>
      <c r="M16" s="41" t="n">
        <v>22687</v>
      </c>
      <c r="N16" s="41" t="n">
        <v>27026</v>
      </c>
      <c r="O16" s="41" t="n">
        <v>25381</v>
      </c>
      <c r="P16" s="41" t="n">
        <v>29921</v>
      </c>
      <c r="Q16" s="41" t="n">
        <v>30531</v>
      </c>
      <c r="R16" s="41" t="n">
        <v>31960</v>
      </c>
      <c r="S16" s="41" t="n">
        <v>28101</v>
      </c>
      <c r="T16" s="41" t="n">
        <v>27004</v>
      </c>
      <c r="U16" s="41" t="n">
        <v>33330</v>
      </c>
      <c r="V16" s="41" t="n">
        <v>33596</v>
      </c>
      <c r="W16" s="41" t="n">
        <v>33890</v>
      </c>
      <c r="X16" s="41" t="n">
        <v>37305</v>
      </c>
      <c r="Y16" s="41" t="n">
        <v>36958</v>
      </c>
      <c r="Z16" s="41" t="n">
        <v>41836</v>
      </c>
      <c r="AA16" s="41" t="n">
        <v>46753</v>
      </c>
      <c r="AJ16" s="41" t="n">
        <v>21135</v>
      </c>
      <c r="AK16" s="41" t="n">
        <v>27026</v>
      </c>
      <c r="AL16" s="41" t="n">
        <v>31960</v>
      </c>
      <c r="AM16" s="41" t="n">
        <v>33596</v>
      </c>
      <c r="AN16" s="41" t="n">
        <v>41836</v>
      </c>
    </row>
    <row r="17">
      <c r="B17" t="inlineStr">
        <is>
          <t>Total Liabilities</t>
        </is>
      </c>
      <c r="G17" s="41" t="n">
        <v>29866</v>
      </c>
      <c r="H17" s="41" t="n">
        <v>32382</v>
      </c>
      <c r="I17" s="41" t="n">
        <v>36225</v>
      </c>
      <c r="J17" s="41" t="n">
        <v>41108</v>
      </c>
      <c r="K17" s="41" t="n">
        <v>40990</v>
      </c>
      <c r="L17" s="41" t="n">
        <v>44012</v>
      </c>
      <c r="M17" s="41" t="n">
        <v>54800</v>
      </c>
      <c r="N17" s="41" t="n">
        <v>60014</v>
      </c>
      <c r="O17" s="41" t="n">
        <v>59696</v>
      </c>
      <c r="P17" s="41" t="n">
        <v>72655</v>
      </c>
      <c r="Q17" s="41" t="n">
        <v>73401</v>
      </c>
      <c r="R17" s="41" t="n">
        <v>76455</v>
      </c>
      <c r="S17" s="41" t="n">
        <v>73315</v>
      </c>
      <c r="T17" s="41" t="n">
        <v>73475</v>
      </c>
      <c r="U17" s="41" t="n">
        <v>91879</v>
      </c>
      <c r="V17" s="41" t="n">
        <v>93417</v>
      </c>
      <c r="W17" s="41" t="n">
        <v>95184</v>
      </c>
      <c r="X17" s="41" t="n">
        <v>99674</v>
      </c>
      <c r="Y17" s="41" t="n">
        <v>109778</v>
      </c>
      <c r="Z17" s="41" t="n">
        <v>148778</v>
      </c>
      <c r="AA17" s="41" t="n">
        <v>151569</v>
      </c>
      <c r="AJ17" s="41" t="n">
        <v>41108</v>
      </c>
      <c r="AK17" s="41" t="n">
        <v>60014</v>
      </c>
      <c r="AL17" s="41" t="n">
        <v>76455</v>
      </c>
      <c r="AM17" s="41" t="n">
        <v>93417</v>
      </c>
      <c r="AN17" s="41" t="n">
        <v>148778</v>
      </c>
    </row>
    <row r="18">
      <c r="B18" t="inlineStr">
        <is>
          <t>Total Stockholders' Equity</t>
        </is>
      </c>
      <c r="G18" s="41" t="n">
        <v>133657</v>
      </c>
      <c r="H18" s="41" t="n">
        <v>138227</v>
      </c>
      <c r="I18" s="41" t="n">
        <v>133360</v>
      </c>
      <c r="J18" s="41" t="n">
        <v>124879</v>
      </c>
      <c r="K18" s="41" t="n">
        <v>123228</v>
      </c>
      <c r="L18" s="41" t="n">
        <v>125767</v>
      </c>
      <c r="M18" s="41" t="n">
        <v>124094</v>
      </c>
      <c r="N18" s="41" t="n">
        <v>125713</v>
      </c>
      <c r="O18" s="41" t="n">
        <v>124795</v>
      </c>
      <c r="P18" s="41" t="n">
        <v>134033</v>
      </c>
      <c r="Q18" s="41" t="n">
        <v>142873</v>
      </c>
      <c r="R18" s="41" t="n">
        <v>153168</v>
      </c>
      <c r="S18" s="41" t="n">
        <v>149529</v>
      </c>
      <c r="T18" s="41" t="n">
        <v>156763</v>
      </c>
      <c r="U18" s="41" t="n">
        <v>164529</v>
      </c>
      <c r="V18" s="41" t="n">
        <v>182637</v>
      </c>
      <c r="W18" s="41" t="n">
        <v>185029</v>
      </c>
      <c r="X18" s="41" t="n">
        <v>195070</v>
      </c>
      <c r="Y18" s="41" t="n">
        <v>194066</v>
      </c>
      <c r="Z18" s="41" t="n">
        <v>217243</v>
      </c>
      <c r="AA18" s="41" t="n">
        <v>243681</v>
      </c>
      <c r="AJ18" s="41" t="n">
        <v>124879</v>
      </c>
      <c r="AK18" s="41" t="n">
        <v>125713</v>
      </c>
      <c r="AL18" s="41" t="n">
        <v>153168</v>
      </c>
      <c r="AM18" s="41" t="n">
        <v>182637</v>
      </c>
      <c r="AN18" s="41" t="n">
        <v>217243</v>
      </c>
    </row>
    <row r="19">
      <c r="B19" t="inlineStr">
        <is>
          <t>Total Liabilities and Stockholders' Equity</t>
        </is>
      </c>
      <c r="G19" s="41" t="n">
        <v>163523</v>
      </c>
      <c r="H19" s="41" t="n">
        <v>170609</v>
      </c>
      <c r="I19" s="41" t="n">
        <v>169585</v>
      </c>
      <c r="J19" s="41" t="n">
        <v>165987</v>
      </c>
      <c r="K19" s="41" t="n">
        <v>164218</v>
      </c>
      <c r="L19" s="41" t="n">
        <v>169779</v>
      </c>
      <c r="M19" s="41" t="n">
        <v>178894</v>
      </c>
      <c r="N19" s="41" t="n">
        <v>185727</v>
      </c>
      <c r="O19" s="41" t="n">
        <v>184491</v>
      </c>
      <c r="P19" s="41" t="n">
        <v>206688</v>
      </c>
      <c r="Q19" s="41" t="n">
        <v>216274</v>
      </c>
      <c r="R19" s="41" t="n">
        <v>229623</v>
      </c>
      <c r="S19" s="41" t="n">
        <v>222844</v>
      </c>
      <c r="T19" s="41" t="n">
        <v>230238</v>
      </c>
      <c r="U19" s="41" t="n">
        <v>256408</v>
      </c>
      <c r="V19" s="41" t="n">
        <v>276054</v>
      </c>
      <c r="W19" s="41" t="n">
        <v>280213</v>
      </c>
      <c r="X19" s="41" t="n">
        <v>294744</v>
      </c>
      <c r="Y19" s="41" t="n">
        <v>303844</v>
      </c>
      <c r="Z19" s="41" t="n">
        <v>366021</v>
      </c>
      <c r="AA19" s="41" t="n">
        <v>395250</v>
      </c>
      <c r="AJ19" s="41" t="n">
        <v>165987</v>
      </c>
      <c r="AK19" s="41" t="n">
        <v>185727</v>
      </c>
      <c r="AL19" s="41" t="n">
        <v>229623</v>
      </c>
      <c r="AM19" s="41" t="n">
        <v>276054</v>
      </c>
      <c r="AN19" s="41" t="n">
        <v>366021</v>
      </c>
    </row>
    <row r="20">
      <c r="B20" t="inlineStr">
        <is>
          <t>CFO</t>
        </is>
      </c>
      <c r="G20" s="41" t="n">
        <v>12242</v>
      </c>
      <c r="H20" s="41" t="n">
        <v>13247</v>
      </c>
      <c r="I20" s="41" t="n">
        <v>14090</v>
      </c>
      <c r="J20" s="41" t="n">
        <v>18104</v>
      </c>
      <c r="K20" s="41" t="n">
        <v>14076</v>
      </c>
      <c r="L20" s="41" t="n">
        <v>12196</v>
      </c>
      <c r="M20" s="41" t="n">
        <v>9692</v>
      </c>
      <c r="N20" s="41" t="n">
        <v>14511</v>
      </c>
      <c r="O20" s="41" t="n">
        <v>13998</v>
      </c>
      <c r="P20" s="41" t="n">
        <v>17309</v>
      </c>
      <c r="Q20" s="41" t="n">
        <v>20402</v>
      </c>
      <c r="R20" s="41" t="n">
        <v>19404</v>
      </c>
      <c r="S20" s="41" t="n">
        <v>19246</v>
      </c>
      <c r="T20" s="41" t="n">
        <v>19370</v>
      </c>
      <c r="U20" s="41" t="n">
        <v>24724</v>
      </c>
      <c r="V20" s="41" t="n">
        <v>27988</v>
      </c>
      <c r="W20" s="41" t="n">
        <v>24026</v>
      </c>
      <c r="X20" s="41" t="n">
        <v>25561</v>
      </c>
      <c r="Y20" s="41" t="n">
        <v>29999</v>
      </c>
      <c r="Z20" s="41" t="n">
        <v>36214</v>
      </c>
      <c r="AA20" s="41" t="n">
        <v>32226</v>
      </c>
      <c r="AJ20" s="41" t="n">
        <v>57683</v>
      </c>
      <c r="AK20" s="41" t="n">
        <v>50475</v>
      </c>
      <c r="AL20" s="41" t="n">
        <v>71113</v>
      </c>
      <c r="AM20" s="41" t="n">
        <v>91328</v>
      </c>
      <c r="AN20" s="41" t="n">
        <v>115800</v>
      </c>
    </row>
    <row r="21">
      <c r="B21" t="inlineStr">
        <is>
          <t>CFI</t>
        </is>
      </c>
      <c r="G21" s="41" t="n">
        <v>-4874</v>
      </c>
      <c r="H21" s="41" t="n">
        <v>-8195</v>
      </c>
      <c r="I21" s="41" t="n">
        <v>-330</v>
      </c>
      <c r="J21" s="41" t="n">
        <v>5829</v>
      </c>
      <c r="K21" s="41" t="n">
        <v>-4779</v>
      </c>
      <c r="L21" s="41" t="n">
        <v>-6959</v>
      </c>
      <c r="M21" s="41" t="n">
        <v>-9701</v>
      </c>
      <c r="N21" s="41" t="n">
        <v>-7531</v>
      </c>
      <c r="O21" s="41" t="n">
        <v>-6743</v>
      </c>
      <c r="P21" s="41" t="n">
        <v>-5203</v>
      </c>
      <c r="Q21" s="41" t="n">
        <v>-6077</v>
      </c>
      <c r="R21" s="41" t="n">
        <v>-6472</v>
      </c>
      <c r="S21" s="41" t="n">
        <v>-8734</v>
      </c>
      <c r="T21" s="41" t="n">
        <v>-8298</v>
      </c>
      <c r="U21" s="41" t="n">
        <v>-8620</v>
      </c>
      <c r="V21" s="41" t="n">
        <v>-21498</v>
      </c>
      <c r="W21" s="41" t="n">
        <v>-20010</v>
      </c>
      <c r="X21" s="41" t="n">
        <v>-25958</v>
      </c>
      <c r="Y21" s="41" t="n">
        <v>-21848</v>
      </c>
      <c r="Z21" s="41" t="n">
        <v>-34187</v>
      </c>
      <c r="AA21" s="41" t="n">
        <v>-33678</v>
      </c>
      <c r="AJ21" s="41" t="n">
        <v>-7570</v>
      </c>
      <c r="AK21" s="41" t="n">
        <v>-28970</v>
      </c>
      <c r="AL21" s="41" t="n">
        <v>-24495</v>
      </c>
      <c r="AM21" s="41" t="n">
        <v>-47150</v>
      </c>
      <c r="AN21" s="41" t="n">
        <v>-102003</v>
      </c>
    </row>
    <row r="22">
      <c r="B22" t="inlineStr">
        <is>
          <t>CFF</t>
        </is>
      </c>
      <c r="G22" s="41" t="n">
        <v>-5185</v>
      </c>
      <c r="H22" s="41" t="n">
        <v>-8549</v>
      </c>
      <c r="I22" s="41" t="n">
        <v>-15252</v>
      </c>
      <c r="J22" s="41" t="n">
        <v>-21742</v>
      </c>
      <c r="K22" s="41" t="n">
        <v>-10660</v>
      </c>
      <c r="L22" s="41" t="n">
        <v>-6563</v>
      </c>
      <c r="M22" s="41" t="n">
        <v>2147</v>
      </c>
      <c r="N22" s="41" t="n">
        <v>-7060</v>
      </c>
      <c r="O22" s="41" t="n">
        <v>-10516</v>
      </c>
      <c r="P22" s="41" t="n">
        <v>5292</v>
      </c>
      <c r="Q22" s="41" t="n">
        <v>-5875</v>
      </c>
      <c r="R22" s="41" t="n">
        <v>-8401</v>
      </c>
      <c r="S22" s="41" t="n">
        <v>-19767</v>
      </c>
      <c r="T22" s="41" t="n">
        <v>-11178</v>
      </c>
      <c r="U22" s="41" t="n">
        <v>-4371</v>
      </c>
      <c r="V22" s="41" t="n">
        <v>-5465</v>
      </c>
      <c r="W22" s="41" t="n">
        <v>-19495</v>
      </c>
      <c r="X22" s="41" t="n">
        <v>-15977</v>
      </c>
      <c r="Y22" s="41" t="n">
        <v>-10047</v>
      </c>
      <c r="Z22" s="41" t="n">
        <v>25149</v>
      </c>
      <c r="AA22" s="41" t="n">
        <v>-6553</v>
      </c>
      <c r="AJ22" s="41" t="n">
        <v>-50728</v>
      </c>
      <c r="AK22" s="41" t="n">
        <v>-22136</v>
      </c>
      <c r="AL22" s="41" t="n">
        <v>-19500</v>
      </c>
      <c r="AM22" s="41" t="n">
        <v>-40781</v>
      </c>
      <c r="AN22" s="41" t="n">
        <v>-20370</v>
      </c>
    </row>
    <row r="23">
      <c r="B23" t="inlineStr">
        <is>
          <t>Net Change in Cash (incl. Restricted)</t>
        </is>
      </c>
      <c r="G23" s="41" t="n">
        <v>1937</v>
      </c>
      <c r="H23" s="41" t="n">
        <v>-3380</v>
      </c>
      <c r="I23" s="41" t="n">
        <v>-1707</v>
      </c>
      <c r="J23" s="41" t="n">
        <v>2061</v>
      </c>
      <c r="K23" s="41" t="n">
        <v>-1512</v>
      </c>
      <c r="L23" s="41" t="n">
        <v>-1875</v>
      </c>
      <c r="M23" s="41" t="n">
        <v>1773</v>
      </c>
      <c r="N23" s="41" t="n">
        <v>345</v>
      </c>
      <c r="O23" s="41" t="n">
        <v>-3176</v>
      </c>
      <c r="P23" s="41" t="n">
        <v>17384</v>
      </c>
      <c r="Q23" s="41" t="n">
        <v>8096</v>
      </c>
      <c r="R23" s="41" t="n">
        <v>4927</v>
      </c>
      <c r="S23" s="41" t="n">
        <v>-9543</v>
      </c>
      <c r="T23" s="41" t="n">
        <v>-258</v>
      </c>
      <c r="U23" s="41" t="n">
        <v>12101</v>
      </c>
      <c r="V23" s="41" t="n">
        <v>311</v>
      </c>
      <c r="W23" s="41" t="n">
        <v>-15367</v>
      </c>
      <c r="X23" s="41" t="n">
        <v>-16243</v>
      </c>
      <c r="Y23" s="41" t="n">
        <v>-1887</v>
      </c>
      <c r="Z23" s="41" t="n">
        <v>27159</v>
      </c>
      <c r="AA23" s="41" t="n">
        <v>-7998</v>
      </c>
      <c r="AJ23" s="41" t="n">
        <v>-1089</v>
      </c>
      <c r="AK23" s="41" t="n">
        <v>-1269</v>
      </c>
      <c r="AL23" s="41" t="n">
        <v>27231</v>
      </c>
      <c r="AM23" s="41" t="n">
        <v>2611</v>
      </c>
      <c r="AN23" s="41" t="n">
        <v>-6338</v>
      </c>
    </row>
    <row r="24">
      <c r="B24" t="inlineStr">
        <is>
          <t>Cash + Restricted Cash, End of Period</t>
        </is>
      </c>
      <c r="G24" s="41" t="n">
        <v>19891</v>
      </c>
      <c r="H24" s="41" t="n">
        <v>16511</v>
      </c>
      <c r="I24" s="41" t="n">
        <v>14804</v>
      </c>
      <c r="J24" s="41" t="n">
        <v>16865</v>
      </c>
      <c r="K24" s="41" t="n">
        <v>15353</v>
      </c>
      <c r="L24" s="41" t="n">
        <v>13478</v>
      </c>
      <c r="M24" s="41" t="n">
        <v>15251</v>
      </c>
      <c r="N24" s="41" t="n">
        <v>15596</v>
      </c>
      <c r="O24" s="41" t="n">
        <v>12420</v>
      </c>
      <c r="P24" s="41" t="n">
        <v>29804</v>
      </c>
      <c r="Q24" s="41" t="n">
        <v>37900</v>
      </c>
      <c r="R24" s="41" t="n">
        <v>42827</v>
      </c>
      <c r="S24" s="41" t="n">
        <v>33284</v>
      </c>
      <c r="T24" s="41" t="n">
        <v>33026</v>
      </c>
      <c r="U24" s="41" t="n">
        <v>45127</v>
      </c>
      <c r="V24" s="41" t="n">
        <v>45438</v>
      </c>
      <c r="W24" s="41" t="n">
        <v>30071</v>
      </c>
      <c r="X24" s="41" t="n">
        <v>13828</v>
      </c>
      <c r="Y24" s="41" t="n">
        <v>11941</v>
      </c>
      <c r="Z24" s="41" t="n">
        <v>39100</v>
      </c>
      <c r="AA24" s="41" t="n">
        <v>31102</v>
      </c>
      <c r="AJ24" s="41" t="n">
        <v>16865</v>
      </c>
      <c r="AK24" s="41" t="n">
        <v>15596</v>
      </c>
      <c r="AL24" s="41" t="n">
        <v>42827</v>
      </c>
      <c r="AM24" s="41" t="n">
        <v>45438</v>
      </c>
      <c r="AN24" s="41" t="n">
        <v>39100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2" t="inlineStr">
        <is>
          <t>X</t>
        </is>
      </c>
      <c r="B3" s="6" t="inlineStr">
        <is>
          <t>Company Name</t>
        </is>
      </c>
      <c r="F3" t="inlineStr">
        <is>
          <t>Meta Platforms, Inc.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3" t="n">
        <v>46022</v>
      </c>
    </row>
    <row r="8"/>
    <row r="9">
      <c r="B9" s="6" t="inlineStr">
        <is>
          <t>Today</t>
        </is>
      </c>
      <c r="F9" s="23" t="n">
        <v>46213</v>
      </c>
    </row>
    <row r="10">
      <c r="B10" s="6" t="inlineStr">
        <is>
          <t>Share Price</t>
        </is>
      </c>
      <c r="F10" s="12" t="n">
        <v>664.52</v>
      </c>
    </row>
    <row r="11"/>
    <row r="12">
      <c r="B12" s="6" t="inlineStr">
        <is>
          <t>Minimum Cash (% of revenue)</t>
        </is>
      </c>
      <c r="F12" s="47" t="n">
        <v>0.25</v>
      </c>
    </row>
    <row r="13"/>
    <row r="14">
      <c r="A14" s="22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2026-07-10T17:53:32Z</dcterms:created>
  <dcterms:modified xmlns:dcterms="http://purl.org/dc/terms/" xmlns:xsi="http://www.w3.org/2001/XMLSchema-instance" xsi:type="dcterms:W3CDTF">2026-07-10T17:53:51Z</dcterms:modified>
</cp:coreProperties>
</file>